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asmine\SynologyDrive\Navia Logistics\_schedules\Consol\2021\02_Feb_Export\"/>
    </mc:Choice>
  </mc:AlternateContent>
  <xr:revisionPtr revIDLastSave="0" documentId="13_ncr:1_{6F569D23-3162-4E39-B5D2-3A841DFF9E8D}" xr6:coauthVersionLast="46" xr6:coauthVersionMax="46" xr10:uidLastSave="{00000000-0000-0000-0000-000000000000}"/>
  <bookViews>
    <workbookView showHorizontalScroll="0" showVerticalScroll="0" showSheetTabs="0" xWindow="-30828" yWindow="-3240" windowWidth="30936" windowHeight="16896" xr2:uid="{00000000-000D-0000-FFFF-FFFF00000000}"/>
  </bookViews>
  <sheets>
    <sheet name="Sydney" sheetId="45" r:id="rId1"/>
  </sheets>
  <definedNames>
    <definedName name="_xlnm.Print_Area" localSheetId="0">Sydney!$A$1:$M$129</definedName>
    <definedName name="_xlnm.Print_Titles" localSheetId="0">Sydney!$1:$8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6" i="45" l="1"/>
  <c r="J56" i="45"/>
  <c r="J50" i="45"/>
  <c r="K50" i="45"/>
  <c r="L50" i="45"/>
  <c r="J49" i="45"/>
  <c r="K49" i="45"/>
  <c r="L49" i="45"/>
  <c r="J35" i="45"/>
  <c r="J37" i="45" l="1"/>
  <c r="J36" i="45"/>
  <c r="J34" i="45"/>
  <c r="J33" i="45"/>
  <c r="J32" i="45"/>
  <c r="J12" i="45"/>
  <c r="J13" i="45"/>
  <c r="J14" i="45"/>
  <c r="J15" i="45"/>
  <c r="J16" i="45"/>
  <c r="J17" i="45"/>
  <c r="J18" i="45"/>
  <c r="J31" i="45"/>
  <c r="J11" i="45"/>
  <c r="J48" i="45"/>
  <c r="K48" i="45"/>
  <c r="L48" i="45"/>
  <c r="J47" i="45"/>
  <c r="K47" i="45"/>
  <c r="L47" i="45"/>
  <c r="J46" i="45"/>
  <c r="K46" i="45"/>
  <c r="L46" i="45"/>
  <c r="L42" i="45"/>
  <c r="K42" i="45"/>
  <c r="J42" i="45"/>
  <c r="L45" i="45"/>
  <c r="K45" i="45"/>
  <c r="J45" i="45"/>
  <c r="L44" i="45"/>
  <c r="K44" i="45"/>
  <c r="J44" i="45"/>
  <c r="L43" i="45"/>
  <c r="K43" i="45"/>
  <c r="J43" i="45"/>
  <c r="J57" i="45"/>
  <c r="I57" i="45"/>
  <c r="J58" i="45" l="1"/>
  <c r="J59" i="45"/>
  <c r="J60" i="45"/>
  <c r="J61" i="45"/>
  <c r="J62" i="45"/>
  <c r="J63" i="45"/>
  <c r="J55" i="45"/>
  <c r="I58" i="45"/>
  <c r="I59" i="45"/>
  <c r="I60" i="45"/>
  <c r="I61" i="45"/>
  <c r="I62" i="45"/>
  <c r="I63" i="45"/>
  <c r="I55" i="45"/>
  <c r="K101" i="45" l="1"/>
  <c r="K102" i="45"/>
  <c r="K103" i="45"/>
  <c r="K104" i="45"/>
  <c r="J101" i="45"/>
  <c r="J102" i="45"/>
  <c r="J103" i="45"/>
  <c r="J104" i="45"/>
  <c r="K100" i="45"/>
  <c r="J100" i="45"/>
  <c r="I101" i="45"/>
  <c r="I102" i="45"/>
  <c r="I103" i="45"/>
  <c r="I104" i="45"/>
  <c r="I100" i="45"/>
  <c r="J69" i="45"/>
  <c r="J70" i="45"/>
  <c r="J71" i="45"/>
  <c r="J72" i="45"/>
  <c r="I69" i="45"/>
  <c r="I70" i="45"/>
  <c r="I71" i="45"/>
  <c r="I72" i="45"/>
  <c r="I91" i="45"/>
  <c r="I92" i="45"/>
  <c r="I93" i="45"/>
  <c r="I94" i="45"/>
  <c r="I90" i="45"/>
  <c r="J68" i="45"/>
  <c r="I68" i="45"/>
  <c r="E93" i="45" l="1"/>
  <c r="E94" i="45"/>
  <c r="B93" i="45"/>
  <c r="B94" i="45"/>
  <c r="E70" i="45"/>
  <c r="E71" i="45"/>
  <c r="E72" i="45"/>
  <c r="B71" i="45"/>
  <c r="B72" i="45"/>
  <c r="H63" i="45" l="1"/>
  <c r="G63" i="45"/>
  <c r="F63" i="45"/>
  <c r="E63" i="45"/>
  <c r="B63" i="45"/>
  <c r="H62" i="45"/>
  <c r="G62" i="45"/>
  <c r="F62" i="45"/>
  <c r="B62" i="45"/>
  <c r="H61" i="45"/>
  <c r="G61" i="45"/>
  <c r="F61" i="45"/>
  <c r="E61" i="45"/>
  <c r="B61" i="45"/>
  <c r="H60" i="45"/>
  <c r="G60" i="45"/>
  <c r="F60" i="45"/>
  <c r="E60" i="45"/>
  <c r="B60" i="45"/>
  <c r="H59" i="45"/>
  <c r="G59" i="45"/>
  <c r="F59" i="45"/>
  <c r="E59" i="45"/>
  <c r="B59" i="45"/>
  <c r="H58" i="45"/>
  <c r="G58" i="45"/>
  <c r="F58" i="45"/>
  <c r="B58" i="45"/>
  <c r="H57" i="45"/>
  <c r="G57" i="45"/>
  <c r="F57" i="45"/>
  <c r="E57" i="45"/>
  <c r="B57" i="45"/>
  <c r="H56" i="45"/>
  <c r="G56" i="45"/>
  <c r="F56" i="45"/>
  <c r="E56" i="45"/>
  <c r="B56" i="45"/>
  <c r="H55" i="45"/>
  <c r="G55" i="45"/>
  <c r="F55" i="45"/>
  <c r="E55" i="45"/>
  <c r="B55" i="45"/>
  <c r="E69" i="45" l="1"/>
  <c r="B70" i="45"/>
  <c r="B69" i="45"/>
  <c r="H68" i="45"/>
  <c r="G68" i="45"/>
  <c r="F68" i="45"/>
  <c r="E68" i="45"/>
  <c r="B68" i="45"/>
  <c r="E85" i="45" l="1"/>
  <c r="B85" i="45"/>
  <c r="E84" i="45"/>
  <c r="B84" i="45"/>
  <c r="E83" i="45"/>
  <c r="B83" i="45"/>
  <c r="E82" i="45"/>
  <c r="B82" i="45"/>
  <c r="E81" i="45"/>
  <c r="B81" i="45"/>
  <c r="E104" i="45"/>
  <c r="B104" i="45"/>
  <c r="E103" i="45"/>
  <c r="B103" i="45"/>
  <c r="E92" i="45"/>
  <c r="E102" i="45" s="1"/>
  <c r="B92" i="45"/>
  <c r="B102" i="45" s="1"/>
  <c r="B91" i="45"/>
  <c r="B101" i="45" s="1"/>
  <c r="E91" i="45"/>
  <c r="E101" i="45" s="1"/>
  <c r="G69" i="45" l="1"/>
  <c r="G70" i="45" l="1"/>
  <c r="G91" i="45"/>
  <c r="G101" i="45" s="1"/>
  <c r="F69" i="45"/>
  <c r="H69" i="45"/>
  <c r="G81" i="45" l="1"/>
  <c r="F81" i="45"/>
  <c r="F70" i="45"/>
  <c r="F91" i="45"/>
  <c r="F101" i="45" s="1"/>
  <c r="H70" i="45"/>
  <c r="H91" i="45"/>
  <c r="G71" i="45"/>
  <c r="G92" i="45"/>
  <c r="G102" i="45" s="1"/>
  <c r="H101" i="45" l="1"/>
  <c r="F82" i="45"/>
  <c r="G82" i="45"/>
  <c r="G72" i="45"/>
  <c r="G93" i="45"/>
  <c r="G103" i="45" s="1"/>
  <c r="H71" i="45"/>
  <c r="H92" i="45"/>
  <c r="F71" i="45"/>
  <c r="F92" i="45"/>
  <c r="F102" i="45" s="1"/>
  <c r="B90" i="45"/>
  <c r="H102" i="45" l="1"/>
  <c r="G83" i="45"/>
  <c r="F83" i="45"/>
  <c r="F72" i="45"/>
  <c r="F93" i="45"/>
  <c r="F103" i="45" s="1"/>
  <c r="H93" i="45"/>
  <c r="G94" i="45"/>
  <c r="G104" i="45" s="1"/>
  <c r="H80" i="45"/>
  <c r="H90" i="45"/>
  <c r="E90" i="45"/>
  <c r="E100" i="45" s="1"/>
  <c r="B100" i="45"/>
  <c r="H77" i="45"/>
  <c r="I77" i="45" s="1"/>
  <c r="H78" i="45"/>
  <c r="E77" i="45"/>
  <c r="E78" i="45"/>
  <c r="E79" i="45"/>
  <c r="E80" i="45"/>
  <c r="B77" i="45"/>
  <c r="B78" i="45"/>
  <c r="B79" i="45"/>
  <c r="B80" i="45"/>
  <c r="G90" i="45"/>
  <c r="G100" i="45" s="1"/>
  <c r="H79" i="45"/>
  <c r="G79" i="45"/>
  <c r="F77" i="45"/>
  <c r="G77" i="45"/>
  <c r="F79" i="45"/>
  <c r="F78" i="45"/>
  <c r="G78" i="45"/>
  <c r="F90" i="45"/>
  <c r="F100" i="45" s="1"/>
  <c r="J78" i="45" l="1"/>
  <c r="I78" i="45"/>
  <c r="J79" i="45"/>
  <c r="I79" i="45"/>
  <c r="H72" i="45"/>
  <c r="H103" i="45"/>
  <c r="H81" i="45"/>
  <c r="F84" i="45"/>
  <c r="G84" i="45"/>
  <c r="H94" i="45"/>
  <c r="F94" i="45"/>
  <c r="F104" i="45" s="1"/>
  <c r="H100" i="45"/>
  <c r="J77" i="45"/>
  <c r="F80" i="45"/>
  <c r="G80" i="45"/>
  <c r="J80" i="45"/>
  <c r="I80" i="45"/>
  <c r="G85" i="45" l="1"/>
  <c r="F85" i="45"/>
  <c r="H104" i="45"/>
  <c r="J81" i="45"/>
  <c r="I81" i="45"/>
  <c r="H82" i="45"/>
  <c r="H83" i="45" l="1"/>
  <c r="J82" i="45"/>
  <c r="I82" i="45"/>
  <c r="J83" i="45" l="1"/>
  <c r="I83" i="45"/>
  <c r="H84" i="45"/>
  <c r="H85" i="45" l="1"/>
  <c r="J85" i="45" s="1"/>
  <c r="J84" i="45"/>
  <c r="I84" i="45"/>
  <c r="I85" i="45" l="1"/>
</calcChain>
</file>

<file path=xl/sharedStrings.xml><?xml version="1.0" encoding="utf-8"?>
<sst xmlns="http://schemas.openxmlformats.org/spreadsheetml/2006/main" count="168" uniqueCount="97">
  <si>
    <t>NEW ZEALAND</t>
  </si>
  <si>
    <t>DIRECT</t>
  </si>
  <si>
    <t xml:space="preserve">VESSEL </t>
  </si>
  <si>
    <t>VOY</t>
  </si>
  <si>
    <t>HAZ-C/OFF</t>
  </si>
  <si>
    <t>CUT OFF</t>
  </si>
  <si>
    <t>ETD</t>
  </si>
  <si>
    <t>AUCKLAND</t>
  </si>
  <si>
    <t>WELLINGTON</t>
  </si>
  <si>
    <t xml:space="preserve">HANSA OFFENBURG </t>
  </si>
  <si>
    <t xml:space="preserve">HANSA FREYBURG </t>
  </si>
  <si>
    <t>MSC BANU</t>
  </si>
  <si>
    <t>LYTTELTON</t>
  </si>
  <si>
    <t>ANL EMORA</t>
  </si>
  <si>
    <t>HONG KONG - THAILAND</t>
  </si>
  <si>
    <t>VESSEL</t>
  </si>
  <si>
    <t>HONG KONG</t>
  </si>
  <si>
    <t>BANGKOK</t>
  </si>
  <si>
    <t>COSCO HONG KONG</t>
  </si>
  <si>
    <t>XIN YAN TAI</t>
  </si>
  <si>
    <t>SINGAPORE  -  MALAYSIA  -  CHINA</t>
  </si>
  <si>
    <t xml:space="preserve">SINGAPORE </t>
  </si>
  <si>
    <t>JAKARTA</t>
  </si>
  <si>
    <t>PORT KELANG</t>
  </si>
  <si>
    <t>SHANGHAI</t>
  </si>
  <si>
    <t>VIETNAM - MIDDLE EAST</t>
  </si>
  <si>
    <t>HO CHI MINH</t>
  </si>
  <si>
    <t>DUBAI</t>
  </si>
  <si>
    <t xml:space="preserve">MIDDLE EAST </t>
  </si>
  <si>
    <t>KUWAIT</t>
  </si>
  <si>
    <t>BAHRAIN</t>
  </si>
  <si>
    <t>EUROPE</t>
  </si>
  <si>
    <t>LE HAVRE</t>
  </si>
  <si>
    <t>SOUTHAMPTON</t>
  </si>
  <si>
    <t xml:space="preserve">KOREA </t>
  </si>
  <si>
    <t>BUSAN</t>
  </si>
  <si>
    <t>SOUTH AMERCIA</t>
  </si>
  <si>
    <t>MANZANILLO</t>
  </si>
  <si>
    <t>SANTOS</t>
  </si>
  <si>
    <t>BUENOS AIRES</t>
  </si>
  <si>
    <t>PAPUA NEW GUINEA</t>
  </si>
  <si>
    <t>C/OFF</t>
  </si>
  <si>
    <t>PORT MORESBY</t>
  </si>
  <si>
    <t>LAE</t>
  </si>
  <si>
    <t>FIJI</t>
  </si>
  <si>
    <t>LAUTOKA</t>
  </si>
  <si>
    <t>SUVA</t>
  </si>
  <si>
    <t xml:space="preserve"> </t>
  </si>
  <si>
    <t>BOOKINGS AND ENQUIRIES</t>
  </si>
  <si>
    <t>EXPORT RECEIVAL DEPOT</t>
  </si>
  <si>
    <t>Consol Alliance</t>
  </si>
  <si>
    <t xml:space="preserve">WSI </t>
  </si>
  <si>
    <t>(Consol Alliance Stack)</t>
  </si>
  <si>
    <t>36 GOW STREET, PADSTOW, NSW, 2211</t>
  </si>
  <si>
    <t xml:space="preserve">Tel: (02) 8319 2855 </t>
  </si>
  <si>
    <t>Fax: (02) 8666 8210</t>
  </si>
  <si>
    <t>RECEIVAL HOURS</t>
  </si>
  <si>
    <t>Email: exports@consolalliance.com.au</t>
  </si>
  <si>
    <t>Monday to Friday  07.00AM - 3:30PM</t>
  </si>
  <si>
    <t>OOCL ITALY</t>
  </si>
  <si>
    <t>OOCL KUALA LUMPUR</t>
  </si>
  <si>
    <t>-</t>
  </si>
  <si>
    <t>SOUTHERN MOANA</t>
  </si>
  <si>
    <t>KOKOPO CHIEF</t>
  </si>
  <si>
    <t>Unit 3/2-12 Beauchamp Road</t>
  </si>
  <si>
    <t>Botany 2019</t>
  </si>
  <si>
    <t>Tel: (02) 8666 8250</t>
  </si>
  <si>
    <t>142N</t>
  </si>
  <si>
    <t>COSCO FELIXTOWE</t>
  </si>
  <si>
    <t>209N</t>
  </si>
  <si>
    <t>157N</t>
  </si>
  <si>
    <t>APL SCOTLAND</t>
  </si>
  <si>
    <t>114N</t>
  </si>
  <si>
    <t>030N</t>
  </si>
  <si>
    <t>KOTA LAMBAI</t>
  </si>
  <si>
    <t>136N</t>
  </si>
  <si>
    <t>OOCL BRISBANE</t>
  </si>
  <si>
    <t>197N</t>
  </si>
  <si>
    <t>OOCL HOUSTON</t>
  </si>
  <si>
    <t>166N</t>
  </si>
  <si>
    <t xml:space="preserve">KOTA LARIS </t>
  </si>
  <si>
    <t>049N</t>
  </si>
  <si>
    <t>KOTA LUMAYAN</t>
  </si>
  <si>
    <t>138N</t>
  </si>
  <si>
    <t>OOCL YOKOHAMA</t>
  </si>
  <si>
    <t>160N</t>
  </si>
  <si>
    <t>137N</t>
  </si>
  <si>
    <t>109N</t>
  </si>
  <si>
    <t>164N</t>
  </si>
  <si>
    <t>143N</t>
  </si>
  <si>
    <t>210N</t>
  </si>
  <si>
    <t>167N</t>
  </si>
  <si>
    <t>139N</t>
  </si>
  <si>
    <t>031N</t>
  </si>
  <si>
    <t>CMA CGM CHOPIN</t>
  </si>
  <si>
    <t>070N</t>
  </si>
  <si>
    <t>115N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</si>
</sst>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9]dd\-mmm\-yy;@"/>
    <numFmt numFmtId="165" formatCode="[$-C09]dd\-mmmm\-yyyy;@"/>
  </numFmts>
  <fonts count="47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 Rounded MT Bold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theme="1"/>
      <name val="Arial"/>
      <family val="2"/>
    </font>
    <font>
      <b/>
      <sz val="8"/>
      <color indexed="9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sz val="12"/>
      <color indexed="8"/>
      <name val="Arial"/>
      <family val="2"/>
    </font>
    <font>
      <sz val="8.5"/>
      <name val="Arial"/>
      <family val="2"/>
    </font>
    <font>
      <b/>
      <sz val="10"/>
      <name val="Arial"/>
      <family val="2"/>
    </font>
    <font>
      <b/>
      <sz val="12"/>
      <color rgb="FFFF0000"/>
      <name val="Arial"/>
      <family val="2"/>
    </font>
    <font>
      <sz val="11"/>
      <color rgb="FF333333"/>
      <name val="Arial"/>
      <family val="2"/>
    </font>
    <font>
      <sz val="16"/>
      <color rgb="FF707F96"/>
      <name val="Calibri"/>
      <family val="2"/>
    </font>
    <font>
      <sz val="8"/>
      <color rgb="FF000000"/>
      <name val="Arial"/>
      <family val="2"/>
    </font>
    <font>
      <sz val="11"/>
      <name val="Calibri"/>
      <family val="2"/>
    </font>
    <font>
      <b/>
      <sz val="10"/>
      <color rgb="FF1F497D"/>
      <name val="Arial"/>
      <family val="2"/>
    </font>
    <font>
      <sz val="8"/>
      <color rgb="FFFF0000"/>
      <name val="Arial"/>
      <family val="2"/>
    </font>
    <font>
      <b/>
      <sz val="10"/>
      <color rgb="FF1F3864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70C0"/>
        <bgColor indexed="10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10"/>
      </patternFill>
    </fill>
    <fill>
      <patternFill patternType="solid">
        <fgColor rgb="FFFFFFFF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3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20" borderId="1" applyNumberFormat="0" applyAlignment="0" applyProtection="0"/>
    <xf numFmtId="0" fontId="6" fillId="21" borderId="2" applyNumberFormat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6" applyNumberFormat="0" applyFill="0" applyAlignment="0" applyProtection="0"/>
    <xf numFmtId="0" fontId="14" fillId="22" borderId="0" applyNumberFormat="0" applyBorder="0" applyAlignment="0" applyProtection="0"/>
    <xf numFmtId="0" fontId="1" fillId="0" borderId="0"/>
    <xf numFmtId="0" fontId="19" fillId="0" borderId="0"/>
    <xf numFmtId="0" fontId="1" fillId="23" borderId="7" applyNumberFormat="0" applyFont="0" applyAlignment="0" applyProtection="0"/>
    <xf numFmtId="0" fontId="15" fillId="20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20" fillId="0" borderId="0"/>
    <xf numFmtId="0" fontId="1" fillId="0" borderId="0"/>
    <xf numFmtId="0" fontId="1" fillId="0" borderId="0"/>
    <xf numFmtId="0" fontId="1" fillId="0" borderId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2" fillId="7" borderId="1" applyNumberFormat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5" fillId="20" borderId="8" applyNumberFormat="0" applyAlignment="0" applyProtection="0"/>
    <xf numFmtId="0" fontId="15" fillId="20" borderId="8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165" fontId="1" fillId="0" borderId="0"/>
  </cellStyleXfs>
  <cellXfs count="163">
    <xf numFmtId="0" fontId="0" fillId="0" borderId="0" xfId="0"/>
    <xf numFmtId="0" fontId="22" fillId="24" borderId="0" xfId="0" applyFont="1" applyFill="1"/>
    <xf numFmtId="0" fontId="23" fillId="24" borderId="0" xfId="0" applyFont="1" applyFill="1" applyAlignment="1">
      <alignment horizontal="center"/>
    </xf>
    <xf numFmtId="0" fontId="24" fillId="24" borderId="0" xfId="0" applyFont="1" applyFill="1"/>
    <xf numFmtId="0" fontId="25" fillId="24" borderId="0" xfId="0" applyFont="1" applyFill="1"/>
    <xf numFmtId="0" fontId="26" fillId="24" borderId="0" xfId="0" applyFont="1" applyFill="1"/>
    <xf numFmtId="0" fontId="27" fillId="24" borderId="0" xfId="0" applyFont="1" applyFill="1"/>
    <xf numFmtId="165" fontId="23" fillId="24" borderId="0" xfId="0" applyNumberFormat="1" applyFont="1" applyFill="1" applyAlignment="1">
      <alignment horizontal="center"/>
    </xf>
    <xf numFmtId="165" fontId="29" fillId="24" borderId="0" xfId="0" applyNumberFormat="1" applyFont="1" applyFill="1"/>
    <xf numFmtId="165" fontId="30" fillId="26" borderId="17" xfId="0" applyNumberFormat="1" applyFont="1" applyFill="1" applyBorder="1" applyAlignment="1">
      <alignment horizontal="center"/>
    </xf>
    <xf numFmtId="165" fontId="30" fillId="25" borderId="12" xfId="0" applyNumberFormat="1" applyFont="1" applyFill="1" applyBorder="1" applyAlignment="1">
      <alignment horizontal="center"/>
    </xf>
    <xf numFmtId="165" fontId="29" fillId="25" borderId="0" xfId="0" applyNumberFormat="1" applyFont="1" applyFill="1"/>
    <xf numFmtId="165" fontId="32" fillId="28" borderId="13" xfId="0" applyNumberFormat="1" applyFont="1" applyFill="1" applyBorder="1" applyAlignment="1">
      <alignment horizontal="center" vertical="center"/>
    </xf>
    <xf numFmtId="165" fontId="31" fillId="28" borderId="13" xfId="0" applyNumberFormat="1" applyFont="1" applyFill="1" applyBorder="1" applyAlignment="1">
      <alignment horizontal="center" vertical="center" wrapText="1"/>
    </xf>
    <xf numFmtId="165" fontId="32" fillId="28" borderId="14" xfId="0" applyNumberFormat="1" applyFont="1" applyFill="1" applyBorder="1" applyAlignment="1">
      <alignment horizontal="center" vertical="center"/>
    </xf>
    <xf numFmtId="165" fontId="31" fillId="25" borderId="0" xfId="0" applyNumberFormat="1" applyFont="1" applyFill="1" applyAlignment="1">
      <alignment horizontal="center" vertical="center"/>
    </xf>
    <xf numFmtId="0" fontId="23" fillId="24" borderId="0" xfId="0" applyFont="1" applyFill="1"/>
    <xf numFmtId="164" fontId="22" fillId="25" borderId="0" xfId="0" applyNumberFormat="1" applyFont="1" applyFill="1" applyAlignment="1">
      <alignment horizontal="center"/>
    </xf>
    <xf numFmtId="165" fontId="22" fillId="25" borderId="0" xfId="0" applyNumberFormat="1" applyFont="1" applyFill="1" applyAlignment="1">
      <alignment horizontal="left"/>
    </xf>
    <xf numFmtId="1" fontId="23" fillId="25" borderId="0" xfId="0" applyNumberFormat="1" applyFont="1" applyFill="1" applyAlignment="1">
      <alignment horizontal="center"/>
    </xf>
    <xf numFmtId="165" fontId="22" fillId="24" borderId="0" xfId="0" applyNumberFormat="1" applyFont="1" applyFill="1"/>
    <xf numFmtId="165" fontId="33" fillId="25" borderId="0" xfId="0" applyNumberFormat="1" applyFont="1" applyFill="1" applyAlignment="1">
      <alignment horizontal="left"/>
    </xf>
    <xf numFmtId="164" fontId="33" fillId="25" borderId="0" xfId="0" applyNumberFormat="1" applyFont="1" applyFill="1" applyAlignment="1">
      <alignment horizontal="center"/>
    </xf>
    <xf numFmtId="165" fontId="30" fillId="26" borderId="15" xfId="0" applyNumberFormat="1" applyFont="1" applyFill="1" applyBorder="1" applyAlignment="1">
      <alignment horizontal="center"/>
    </xf>
    <xf numFmtId="165" fontId="22" fillId="25" borderId="0" xfId="0" applyNumberFormat="1" applyFont="1" applyFill="1"/>
    <xf numFmtId="165" fontId="32" fillId="27" borderId="13" xfId="0" applyNumberFormat="1" applyFont="1" applyFill="1" applyBorder="1" applyAlignment="1">
      <alignment horizontal="center" vertical="center"/>
    </xf>
    <xf numFmtId="165" fontId="31" fillId="28" borderId="13" xfId="0" applyNumberFormat="1" applyFont="1" applyFill="1" applyBorder="1" applyAlignment="1">
      <alignment horizontal="center" vertical="center"/>
    </xf>
    <xf numFmtId="165" fontId="31" fillId="27" borderId="13" xfId="0" applyNumberFormat="1" applyFont="1" applyFill="1" applyBorder="1" applyAlignment="1">
      <alignment horizontal="center" vertical="center"/>
    </xf>
    <xf numFmtId="165" fontId="22" fillId="24" borderId="0" xfId="0" applyNumberFormat="1" applyFont="1" applyFill="1" applyAlignment="1">
      <alignment horizontal="center"/>
    </xf>
    <xf numFmtId="165" fontId="24" fillId="24" borderId="0" xfId="0" applyNumberFormat="1" applyFont="1" applyFill="1"/>
    <xf numFmtId="165" fontId="30" fillId="0" borderId="10" xfId="0" applyNumberFormat="1" applyFont="1" applyBorder="1" applyAlignment="1">
      <alignment horizontal="center"/>
    </xf>
    <xf numFmtId="165" fontId="30" fillId="26" borderId="13" xfId="0" applyNumberFormat="1" applyFont="1" applyFill="1" applyBorder="1" applyAlignment="1">
      <alignment horizontal="center"/>
    </xf>
    <xf numFmtId="165" fontId="32" fillId="29" borderId="0" xfId="0" applyNumberFormat="1" applyFont="1" applyFill="1" applyAlignment="1">
      <alignment horizontal="center" vertical="center"/>
    </xf>
    <xf numFmtId="164" fontId="22" fillId="25" borderId="0" xfId="0" applyNumberFormat="1" applyFont="1" applyFill="1" applyAlignment="1">
      <alignment horizontal="center" shrinkToFit="1"/>
    </xf>
    <xf numFmtId="165" fontId="22" fillId="24" borderId="0" xfId="0" applyNumberFormat="1" applyFont="1" applyFill="1" applyAlignment="1">
      <alignment vertical="center"/>
    </xf>
    <xf numFmtId="49" fontId="22" fillId="25" borderId="0" xfId="0" applyNumberFormat="1" applyFont="1" applyFill="1" applyAlignment="1">
      <alignment horizontal="center"/>
    </xf>
    <xf numFmtId="165" fontId="25" fillId="24" borderId="0" xfId="0" applyNumberFormat="1" applyFont="1" applyFill="1" applyAlignment="1">
      <alignment horizontal="left"/>
    </xf>
    <xf numFmtId="165" fontId="22" fillId="24" borderId="0" xfId="0" applyNumberFormat="1" applyFont="1" applyFill="1" applyAlignment="1">
      <alignment horizontal="left"/>
    </xf>
    <xf numFmtId="49" fontId="23" fillId="25" borderId="0" xfId="0" applyNumberFormat="1" applyFont="1" applyFill="1" applyAlignment="1">
      <alignment horizontal="center"/>
    </xf>
    <xf numFmtId="165" fontId="28" fillId="24" borderId="0" xfId="0" applyNumberFormat="1" applyFont="1" applyFill="1"/>
    <xf numFmtId="2" fontId="23" fillId="25" borderId="13" xfId="0" applyNumberFormat="1" applyFont="1" applyFill="1" applyBorder="1" applyAlignment="1">
      <alignment horizontal="center"/>
    </xf>
    <xf numFmtId="165" fontId="34" fillId="24" borderId="0" xfId="0" applyNumberFormat="1" applyFont="1" applyFill="1" applyAlignment="1">
      <alignment horizontal="center"/>
    </xf>
    <xf numFmtId="2" fontId="23" fillId="25" borderId="0" xfId="0" applyNumberFormat="1" applyFont="1" applyFill="1" applyAlignment="1">
      <alignment horizontal="center"/>
    </xf>
    <xf numFmtId="165" fontId="30" fillId="24" borderId="0" xfId="0" applyNumberFormat="1" applyFont="1" applyFill="1" applyAlignment="1">
      <alignment horizontal="center"/>
    </xf>
    <xf numFmtId="165" fontId="28" fillId="24" borderId="11" xfId="0" applyNumberFormat="1" applyFont="1" applyFill="1" applyBorder="1"/>
    <xf numFmtId="165" fontId="31" fillId="28" borderId="14" xfId="0" applyNumberFormat="1" applyFont="1" applyFill="1" applyBorder="1" applyAlignment="1">
      <alignment horizontal="center" vertical="center"/>
    </xf>
    <xf numFmtId="165" fontId="32" fillId="28" borderId="18" xfId="0" applyNumberFormat="1" applyFont="1" applyFill="1" applyBorder="1" applyAlignment="1">
      <alignment horizontal="center" vertical="center"/>
    </xf>
    <xf numFmtId="165" fontId="34" fillId="24" borderId="0" xfId="0" applyNumberFormat="1" applyFont="1" applyFill="1"/>
    <xf numFmtId="165" fontId="30" fillId="25" borderId="0" xfId="0" applyNumberFormat="1" applyFont="1" applyFill="1" applyAlignment="1">
      <alignment horizontal="center"/>
    </xf>
    <xf numFmtId="165" fontId="31" fillId="29" borderId="0" xfId="0" applyNumberFormat="1" applyFont="1" applyFill="1" applyAlignment="1">
      <alignment horizontal="center" vertical="center"/>
    </xf>
    <xf numFmtId="165" fontId="30" fillId="24" borderId="11" xfId="0" applyNumberFormat="1" applyFont="1" applyFill="1" applyBorder="1" applyAlignment="1">
      <alignment horizontal="center"/>
    </xf>
    <xf numFmtId="165" fontId="30" fillId="26" borderId="16" xfId="0" applyNumberFormat="1" applyFont="1" applyFill="1" applyBorder="1" applyAlignment="1">
      <alignment horizontal="center"/>
    </xf>
    <xf numFmtId="49" fontId="22" fillId="0" borderId="16" xfId="0" applyNumberFormat="1" applyFont="1" applyBorder="1" applyAlignment="1">
      <alignment horizontal="center"/>
    </xf>
    <xf numFmtId="165" fontId="23" fillId="0" borderId="0" xfId="0" applyNumberFormat="1" applyFont="1" applyAlignment="1">
      <alignment horizontal="center"/>
    </xf>
    <xf numFmtId="165" fontId="35" fillId="24" borderId="0" xfId="0" applyNumberFormat="1" applyFont="1" applyFill="1"/>
    <xf numFmtId="165" fontId="36" fillId="24" borderId="0" xfId="0" applyNumberFormat="1" applyFont="1" applyFill="1"/>
    <xf numFmtId="165" fontId="21" fillId="24" borderId="0" xfId="0" applyNumberFormat="1" applyFont="1" applyFill="1"/>
    <xf numFmtId="165" fontId="36" fillId="24" borderId="0" xfId="0" applyNumberFormat="1" applyFont="1" applyFill="1" applyAlignment="1">
      <alignment horizontal="right"/>
    </xf>
    <xf numFmtId="165" fontId="30" fillId="0" borderId="11" xfId="0" applyNumberFormat="1" applyFont="1" applyBorder="1" applyAlignment="1">
      <alignment horizontal="center"/>
    </xf>
    <xf numFmtId="165" fontId="31" fillId="27" borderId="18" xfId="0" applyNumberFormat="1" applyFont="1" applyFill="1" applyBorder="1" applyAlignment="1">
      <alignment horizontal="center" vertical="center"/>
    </xf>
    <xf numFmtId="165" fontId="30" fillId="25" borderId="10" xfId="0" applyNumberFormat="1" applyFont="1" applyFill="1" applyBorder="1" applyAlignment="1">
      <alignment horizontal="center"/>
    </xf>
    <xf numFmtId="165" fontId="30" fillId="25" borderId="11" xfId="0" applyNumberFormat="1" applyFont="1" applyFill="1" applyBorder="1" applyAlignment="1">
      <alignment horizontal="center"/>
    </xf>
    <xf numFmtId="165" fontId="1" fillId="24" borderId="0" xfId="0" applyNumberFormat="1" applyFont="1" applyFill="1" applyAlignment="1">
      <alignment horizontal="right"/>
    </xf>
    <xf numFmtId="165" fontId="37" fillId="24" borderId="0" xfId="0" applyNumberFormat="1" applyFont="1" applyFill="1" applyAlignment="1">
      <alignment horizontal="right"/>
    </xf>
    <xf numFmtId="165" fontId="1" fillId="24" borderId="0" xfId="0" applyNumberFormat="1" applyFont="1" applyFill="1"/>
    <xf numFmtId="16" fontId="39" fillId="30" borderId="0" xfId="0" applyNumberFormat="1" applyFont="1" applyFill="1" applyAlignment="1">
      <alignment horizontal="center" vertical="center"/>
    </xf>
    <xf numFmtId="165" fontId="22" fillId="25" borderId="11" xfId="0" applyNumberFormat="1" applyFont="1" applyFill="1" applyBorder="1" applyAlignment="1">
      <alignment horizontal="left"/>
    </xf>
    <xf numFmtId="165" fontId="22" fillId="25" borderId="10" xfId="0" applyNumberFormat="1" applyFont="1" applyFill="1" applyBorder="1" applyAlignment="1">
      <alignment horizontal="left"/>
    </xf>
    <xf numFmtId="1" fontId="23" fillId="25" borderId="13" xfId="0" applyNumberFormat="1" applyFont="1" applyFill="1" applyBorder="1" applyAlignment="1">
      <alignment horizontal="center"/>
    </xf>
    <xf numFmtId="49" fontId="23" fillId="25" borderId="13" xfId="0" applyNumberFormat="1" applyFont="1" applyFill="1" applyBorder="1" applyAlignment="1">
      <alignment horizontal="center"/>
    </xf>
    <xf numFmtId="165" fontId="31" fillId="29" borderId="0" xfId="0" applyNumberFormat="1" applyFont="1" applyFill="1" applyBorder="1" applyAlignment="1">
      <alignment horizontal="center" vertical="center"/>
    </xf>
    <xf numFmtId="164" fontId="22" fillId="25" borderId="0" xfId="0" applyNumberFormat="1" applyFont="1" applyFill="1" applyBorder="1" applyAlignment="1">
      <alignment horizontal="center"/>
    </xf>
    <xf numFmtId="16" fontId="22" fillId="0" borderId="13" xfId="0" applyNumberFormat="1" applyFont="1" applyBorder="1" applyAlignment="1">
      <alignment horizontal="center"/>
    </xf>
    <xf numFmtId="16" fontId="22" fillId="25" borderId="13" xfId="0" applyNumberFormat="1" applyFont="1" applyFill="1" applyBorder="1" applyAlignment="1">
      <alignment horizontal="center" shrinkToFit="1"/>
    </xf>
    <xf numFmtId="164" fontId="22" fillId="25" borderId="0" xfId="0" applyNumberFormat="1" applyFont="1" applyFill="1" applyAlignment="1">
      <alignment horizontal="left"/>
    </xf>
    <xf numFmtId="16" fontId="22" fillId="0" borderId="0" xfId="0" applyNumberFormat="1" applyFont="1" applyFill="1" applyBorder="1" applyAlignment="1">
      <alignment horizontal="center"/>
    </xf>
    <xf numFmtId="165" fontId="22" fillId="25" borderId="11" xfId="0" applyNumberFormat="1" applyFont="1" applyFill="1" applyBorder="1"/>
    <xf numFmtId="165" fontId="22" fillId="0" borderId="0" xfId="0" applyNumberFormat="1" applyFont="1" applyFill="1" applyBorder="1"/>
    <xf numFmtId="49" fontId="23" fillId="0" borderId="0" xfId="0" applyNumberFormat="1" applyFont="1" applyFill="1" applyBorder="1" applyAlignment="1">
      <alignment horizontal="center"/>
    </xf>
    <xf numFmtId="165" fontId="22" fillId="0" borderId="0" xfId="0" applyNumberFormat="1" applyFont="1" applyFill="1" applyAlignment="1">
      <alignment vertical="center"/>
    </xf>
    <xf numFmtId="16" fontId="22" fillId="25" borderId="13" xfId="0" applyNumberFormat="1" applyFont="1" applyFill="1" applyBorder="1" applyAlignment="1">
      <alignment horizontal="center"/>
    </xf>
    <xf numFmtId="16" fontId="22" fillId="26" borderId="13" xfId="0" applyNumberFormat="1" applyFont="1" applyFill="1" applyBorder="1" applyAlignment="1">
      <alignment horizontal="center"/>
    </xf>
    <xf numFmtId="16" fontId="22" fillId="0" borderId="13" xfId="0" applyNumberFormat="1" applyFont="1" applyFill="1" applyBorder="1" applyAlignment="1">
      <alignment horizontal="center"/>
    </xf>
    <xf numFmtId="49" fontId="23" fillId="0" borderId="16" xfId="0" applyNumberFormat="1" applyFont="1" applyFill="1" applyBorder="1" applyAlignment="1">
      <alignment horizontal="center"/>
    </xf>
    <xf numFmtId="165" fontId="22" fillId="0" borderId="12" xfId="0" applyNumberFormat="1" applyFont="1" applyFill="1" applyBorder="1"/>
    <xf numFmtId="165" fontId="22" fillId="0" borderId="11" xfId="0" applyNumberFormat="1" applyFont="1" applyFill="1" applyBorder="1"/>
    <xf numFmtId="165" fontId="22" fillId="0" borderId="10" xfId="0" applyNumberFormat="1" applyFont="1" applyFill="1" applyBorder="1"/>
    <xf numFmtId="165" fontId="22" fillId="0" borderId="0" xfId="0" applyNumberFormat="1" applyFont="1" applyFill="1" applyBorder="1" applyAlignment="1">
      <alignment horizontal="left"/>
    </xf>
    <xf numFmtId="49" fontId="22" fillId="0" borderId="0" xfId="0" applyNumberFormat="1" applyFont="1" applyFill="1" applyBorder="1" applyAlignment="1">
      <alignment horizontal="center"/>
    </xf>
    <xf numFmtId="1" fontId="22" fillId="25" borderId="14" xfId="0" applyNumberFormat="1" applyFont="1" applyFill="1" applyBorder="1" applyAlignment="1">
      <alignment horizontal="center"/>
    </xf>
    <xf numFmtId="16" fontId="22" fillId="0" borderId="16" xfId="0" applyNumberFormat="1" applyFont="1" applyFill="1" applyBorder="1" applyAlignment="1">
      <alignment horizontal="center"/>
    </xf>
    <xf numFmtId="0" fontId="22" fillId="0" borderId="13" xfId="0" applyFont="1" applyBorder="1" applyAlignment="1">
      <alignment horizontal="center" vertical="center"/>
    </xf>
    <xf numFmtId="16" fontId="22" fillId="0" borderId="13" xfId="0" applyNumberFormat="1" applyFont="1" applyBorder="1" applyAlignment="1">
      <alignment horizontal="center" vertical="center"/>
    </xf>
    <xf numFmtId="0" fontId="40" fillId="0" borderId="13" xfId="0" applyFont="1" applyBorder="1" applyAlignment="1">
      <alignment horizontal="center" vertical="center"/>
    </xf>
    <xf numFmtId="1" fontId="22" fillId="25" borderId="13" xfId="0" applyNumberFormat="1" applyFont="1" applyFill="1" applyBorder="1" applyAlignment="1">
      <alignment horizontal="center"/>
    </xf>
    <xf numFmtId="1" fontId="22" fillId="25" borderId="19" xfId="0" applyNumberFormat="1" applyFont="1" applyFill="1" applyBorder="1" applyAlignment="1">
      <alignment horizontal="center"/>
    </xf>
    <xf numFmtId="165" fontId="22" fillId="25" borderId="17" xfId="0" applyNumberFormat="1" applyFont="1" applyFill="1" applyBorder="1" applyAlignment="1">
      <alignment horizontal="left"/>
    </xf>
    <xf numFmtId="165" fontId="22" fillId="25" borderId="21" xfId="0" applyNumberFormat="1" applyFont="1" applyFill="1" applyBorder="1" applyAlignment="1">
      <alignment horizontal="left"/>
    </xf>
    <xf numFmtId="165" fontId="22" fillId="25" borderId="22" xfId="0" applyNumberFormat="1" applyFont="1" applyFill="1" applyBorder="1" applyAlignment="1">
      <alignment horizontal="left"/>
    </xf>
    <xf numFmtId="0" fontId="45" fillId="24" borderId="0" xfId="0" applyFont="1" applyFill="1" applyAlignment="1">
      <alignment horizontal="right"/>
    </xf>
    <xf numFmtId="165" fontId="45" fillId="25" borderId="20" xfId="0" applyNumberFormat="1" applyFont="1" applyFill="1" applyBorder="1" applyAlignment="1">
      <alignment horizontal="right"/>
    </xf>
    <xf numFmtId="164" fontId="45" fillId="25" borderId="20" xfId="0" applyNumberFormat="1" applyFont="1" applyFill="1" applyBorder="1" applyAlignment="1">
      <alignment horizontal="right"/>
    </xf>
    <xf numFmtId="165" fontId="45" fillId="0" borderId="20" xfId="0" applyNumberFormat="1" applyFont="1" applyBorder="1" applyAlignment="1">
      <alignment horizontal="right"/>
    </xf>
    <xf numFmtId="165" fontId="45" fillId="25" borderId="0" xfId="0" applyNumberFormat="1" applyFont="1" applyFill="1" applyAlignment="1">
      <alignment horizontal="right"/>
    </xf>
    <xf numFmtId="165" fontId="45" fillId="24" borderId="0" xfId="0" applyNumberFormat="1" applyFont="1" applyFill="1" applyAlignment="1">
      <alignment horizontal="right"/>
    </xf>
    <xf numFmtId="165" fontId="22" fillId="25" borderId="19" xfId="0" applyNumberFormat="1" applyFont="1" applyFill="1" applyBorder="1"/>
    <xf numFmtId="165" fontId="22" fillId="25" borderId="14" xfId="0" applyNumberFormat="1" applyFont="1" applyFill="1" applyBorder="1" applyAlignment="1">
      <alignment horizontal="left"/>
    </xf>
    <xf numFmtId="165" fontId="22" fillId="25" borderId="19" xfId="0" applyNumberFormat="1" applyFont="1" applyFill="1" applyBorder="1" applyAlignment="1">
      <alignment horizontal="left"/>
    </xf>
    <xf numFmtId="165" fontId="22" fillId="25" borderId="16" xfId="0" applyNumberFormat="1" applyFont="1" applyFill="1" applyBorder="1" applyAlignment="1">
      <alignment horizontal="left"/>
    </xf>
    <xf numFmtId="165" fontId="22" fillId="25" borderId="0" xfId="0" applyNumberFormat="1" applyFont="1" applyFill="1" applyBorder="1" applyAlignment="1">
      <alignment horizontal="left"/>
    </xf>
    <xf numFmtId="1" fontId="22" fillId="25" borderId="0" xfId="0" applyNumberFormat="1" applyFont="1" applyFill="1" applyBorder="1" applyAlignment="1">
      <alignment horizontal="center"/>
    </xf>
    <xf numFmtId="16" fontId="22" fillId="25" borderId="0" xfId="0" applyNumberFormat="1" applyFont="1" applyFill="1" applyBorder="1" applyAlignment="1">
      <alignment horizontal="center"/>
    </xf>
    <xf numFmtId="165" fontId="22" fillId="25" borderId="14" xfId="0" applyNumberFormat="1" applyFont="1" applyFill="1" applyBorder="1" applyAlignment="1">
      <alignment horizontal="left"/>
    </xf>
    <xf numFmtId="165" fontId="22" fillId="25" borderId="19" xfId="0" applyNumberFormat="1" applyFont="1" applyFill="1" applyBorder="1" applyAlignment="1">
      <alignment horizontal="left"/>
    </xf>
    <xf numFmtId="165" fontId="22" fillId="25" borderId="16" xfId="0" applyNumberFormat="1" applyFont="1" applyFill="1" applyBorder="1" applyAlignment="1">
      <alignment horizontal="left"/>
    </xf>
    <xf numFmtId="0" fontId="22" fillId="0" borderId="14" xfId="0" applyFont="1" applyBorder="1" applyAlignment="1">
      <alignment horizontal="left" vertical="center"/>
    </xf>
    <xf numFmtId="0" fontId="22" fillId="0" borderId="19" xfId="0" applyFont="1" applyBorder="1" applyAlignment="1">
      <alignment horizontal="left" vertical="center"/>
    </xf>
    <xf numFmtId="0" fontId="22" fillId="0" borderId="16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19" xfId="0" applyFont="1" applyBorder="1" applyAlignment="1">
      <alignment horizontal="left" vertical="center"/>
    </xf>
    <xf numFmtId="0" fontId="22" fillId="0" borderId="16" xfId="0" applyFont="1" applyBorder="1" applyAlignment="1">
      <alignment horizontal="left" vertical="center"/>
    </xf>
    <xf numFmtId="165" fontId="22" fillId="25" borderId="14" xfId="0" applyNumberFormat="1" applyFont="1" applyFill="1" applyBorder="1" applyAlignment="1"/>
    <xf numFmtId="165" fontId="22" fillId="25" borderId="19" xfId="0" applyNumberFormat="1" applyFont="1" applyFill="1" applyBorder="1" applyAlignment="1"/>
    <xf numFmtId="165" fontId="22" fillId="25" borderId="16" xfId="0" applyNumberFormat="1" applyFont="1" applyFill="1" applyBorder="1" applyAlignment="1"/>
    <xf numFmtId="165" fontId="22" fillId="25" borderId="13" xfId="0" applyNumberFormat="1" applyFont="1" applyFill="1" applyBorder="1" applyAlignment="1"/>
    <xf numFmtId="165" fontId="28" fillId="24" borderId="11" xfId="0" applyNumberFormat="1" applyFont="1" applyFill="1" applyBorder="1" applyAlignment="1">
      <alignment horizontal="left"/>
    </xf>
    <xf numFmtId="165" fontId="31" fillId="27" borderId="13" xfId="0" applyNumberFormat="1" applyFont="1" applyFill="1" applyBorder="1" applyAlignment="1">
      <alignment horizontal="left" vertical="center"/>
    </xf>
    <xf numFmtId="165" fontId="31" fillId="27" borderId="13" xfId="0" applyNumberFormat="1" applyFont="1" applyFill="1" applyBorder="1" applyAlignment="1">
      <alignment vertical="center"/>
    </xf>
    <xf numFmtId="165" fontId="28" fillId="24" borderId="0" xfId="0" applyNumberFormat="1" applyFont="1" applyFill="1" applyAlignment="1">
      <alignment horizontal="left"/>
    </xf>
    <xf numFmtId="165" fontId="31" fillId="28" borderId="13" xfId="0" applyNumberFormat="1" applyFont="1" applyFill="1" applyBorder="1" applyAlignment="1">
      <alignment horizontal="left" vertical="center"/>
    </xf>
    <xf numFmtId="165" fontId="31" fillId="27" borderId="14" xfId="0" applyNumberFormat="1" applyFont="1" applyFill="1" applyBorder="1" applyAlignment="1">
      <alignment vertical="center"/>
    </xf>
    <xf numFmtId="165" fontId="31" fillId="27" borderId="19" xfId="0" applyNumberFormat="1" applyFont="1" applyFill="1" applyBorder="1" applyAlignment="1">
      <alignment vertical="center"/>
    </xf>
    <xf numFmtId="165" fontId="31" fillId="27" borderId="16" xfId="0" applyNumberFormat="1" applyFont="1" applyFill="1" applyBorder="1" applyAlignment="1">
      <alignment vertical="center"/>
    </xf>
    <xf numFmtId="165" fontId="31" fillId="27" borderId="14" xfId="0" applyNumberFormat="1" applyFont="1" applyFill="1" applyBorder="1" applyAlignment="1">
      <alignment horizontal="left" vertical="center"/>
    </xf>
    <xf numFmtId="165" fontId="31" fillId="27" borderId="19" xfId="0" applyNumberFormat="1" applyFont="1" applyFill="1" applyBorder="1" applyAlignment="1">
      <alignment horizontal="left" vertical="center"/>
    </xf>
    <xf numFmtId="165" fontId="31" fillId="27" borderId="16" xfId="0" applyNumberFormat="1" applyFont="1" applyFill="1" applyBorder="1" applyAlignment="1">
      <alignment horizontal="left" vertical="center"/>
    </xf>
    <xf numFmtId="165" fontId="23" fillId="24" borderId="0" xfId="0" applyNumberFormat="1" applyFont="1" applyFill="1" applyAlignment="1">
      <alignment horizontal="left"/>
    </xf>
    <xf numFmtId="165" fontId="22" fillId="25" borderId="14" xfId="0" applyNumberFormat="1" applyFont="1" applyFill="1" applyBorder="1" applyAlignment="1">
      <alignment horizontal="left"/>
    </xf>
    <xf numFmtId="165" fontId="22" fillId="25" borderId="19" xfId="0" applyNumberFormat="1" applyFont="1" applyFill="1" applyBorder="1" applyAlignment="1">
      <alignment horizontal="left"/>
    </xf>
    <xf numFmtId="165" fontId="22" fillId="25" borderId="16" xfId="0" applyNumberFormat="1" applyFont="1" applyFill="1" applyBorder="1" applyAlignment="1">
      <alignment horizontal="left"/>
    </xf>
    <xf numFmtId="0" fontId="42" fillId="25" borderId="0" xfId="0" applyFont="1" applyFill="1"/>
    <xf numFmtId="165" fontId="22" fillId="25" borderId="0" xfId="0" applyNumberFormat="1" applyFont="1" applyFill="1" applyAlignment="1">
      <alignment vertical="center"/>
    </xf>
    <xf numFmtId="16" fontId="22" fillId="25" borderId="0" xfId="0" applyNumberFormat="1" applyFont="1" applyFill="1"/>
    <xf numFmtId="0" fontId="43" fillId="25" borderId="0" xfId="0" applyFont="1" applyFill="1"/>
    <xf numFmtId="0" fontId="38" fillId="25" borderId="0" xfId="0" applyFont="1" applyFill="1"/>
    <xf numFmtId="0" fontId="22" fillId="25" borderId="0" xfId="0" applyFont="1" applyFill="1"/>
    <xf numFmtId="0" fontId="23" fillId="25" borderId="0" xfId="0" applyFont="1" applyFill="1"/>
    <xf numFmtId="0" fontId="44" fillId="25" borderId="0" xfId="0" applyFont="1" applyFill="1"/>
    <xf numFmtId="0" fontId="41" fillId="25" borderId="0" xfId="0" applyFont="1" applyFill="1" applyAlignment="1">
      <alignment vertical="center"/>
    </xf>
    <xf numFmtId="165" fontId="22" fillId="25" borderId="0" xfId="0" applyNumberFormat="1" applyFont="1" applyFill="1" applyBorder="1"/>
    <xf numFmtId="165" fontId="43" fillId="25" borderId="0" xfId="0" applyNumberFormat="1" applyFont="1" applyFill="1" applyAlignment="1">
      <alignment horizontal="left"/>
    </xf>
    <xf numFmtId="164" fontId="43" fillId="25" borderId="0" xfId="0" applyNumberFormat="1" applyFont="1" applyFill="1" applyAlignment="1">
      <alignment horizontal="left"/>
    </xf>
    <xf numFmtId="164" fontId="30" fillId="25" borderId="0" xfId="0" applyNumberFormat="1" applyFont="1" applyFill="1" applyAlignment="1">
      <alignment horizontal="left"/>
    </xf>
    <xf numFmtId="0" fontId="40" fillId="25" borderId="0" xfId="0" applyFont="1" applyFill="1"/>
    <xf numFmtId="0" fontId="40" fillId="25" borderId="0" xfId="0" applyFont="1" applyFill="1" applyBorder="1"/>
    <xf numFmtId="165" fontId="45" fillId="25" borderId="0" xfId="0" applyNumberFormat="1" applyFont="1" applyFill="1" applyBorder="1" applyAlignment="1">
      <alignment horizontal="right"/>
    </xf>
    <xf numFmtId="165" fontId="1" fillId="25" borderId="0" xfId="0" applyNumberFormat="1" applyFont="1" applyFill="1" applyBorder="1" applyAlignment="1">
      <alignment horizontal="right" vertical="center"/>
    </xf>
    <xf numFmtId="165" fontId="45" fillId="25" borderId="0" xfId="0" applyNumberFormat="1" applyFont="1" applyFill="1" applyBorder="1" applyAlignment="1">
      <alignment horizontal="right" vertical="center"/>
    </xf>
    <xf numFmtId="165" fontId="45" fillId="25" borderId="20" xfId="0" applyNumberFormat="1" applyFont="1" applyFill="1" applyBorder="1" applyAlignment="1">
      <alignment horizontal="right" vertical="center"/>
    </xf>
    <xf numFmtId="165" fontId="46" fillId="25" borderId="0" xfId="0" applyNumberFormat="1" applyFont="1" applyFill="1" applyBorder="1" applyAlignment="1">
      <alignment horizontal="right" vertical="center"/>
    </xf>
    <xf numFmtId="165" fontId="46" fillId="25" borderId="20" xfId="0" applyNumberFormat="1" applyFont="1" applyFill="1" applyBorder="1" applyAlignment="1">
      <alignment horizontal="right" vertical="center"/>
    </xf>
    <xf numFmtId="165" fontId="45" fillId="25" borderId="0" xfId="0" applyNumberFormat="1" applyFont="1" applyFill="1" applyAlignment="1">
      <alignment horizontal="right" vertical="center"/>
    </xf>
    <xf numFmtId="0" fontId="45" fillId="25" borderId="0" xfId="0" applyFont="1" applyFill="1" applyAlignment="1">
      <alignment horizontal="right"/>
    </xf>
  </cellXfs>
  <cellStyles count="132">
    <cellStyle name="20% - Accent1" xfId="1" builtinId="30" customBuiltin="1"/>
    <cellStyle name="20% - Accent1 2" xfId="48" xr:uid="{00000000-0005-0000-0000-000001000000}"/>
    <cellStyle name="20% - Accent1 3" xfId="49" xr:uid="{00000000-0005-0000-0000-000002000000}"/>
    <cellStyle name="20% - Accent2" xfId="2" builtinId="34" customBuiltin="1"/>
    <cellStyle name="20% - Accent2 2" xfId="50" xr:uid="{00000000-0005-0000-0000-000004000000}"/>
    <cellStyle name="20% - Accent2 3" xfId="51" xr:uid="{00000000-0005-0000-0000-000005000000}"/>
    <cellStyle name="20% - Accent3" xfId="3" builtinId="38" customBuiltin="1"/>
    <cellStyle name="20% - Accent3 2" xfId="52" xr:uid="{00000000-0005-0000-0000-000007000000}"/>
    <cellStyle name="20% - Accent3 3" xfId="53" xr:uid="{00000000-0005-0000-0000-000008000000}"/>
    <cellStyle name="20% - Accent4" xfId="4" builtinId="42" customBuiltin="1"/>
    <cellStyle name="20% - Accent4 2" xfId="54" xr:uid="{00000000-0005-0000-0000-00000A000000}"/>
    <cellStyle name="20% - Accent4 3" xfId="55" xr:uid="{00000000-0005-0000-0000-00000B000000}"/>
    <cellStyle name="20% - Accent5" xfId="5" builtinId="46" customBuiltin="1"/>
    <cellStyle name="20% - Accent5 2" xfId="56" xr:uid="{00000000-0005-0000-0000-00000D000000}"/>
    <cellStyle name="20% - Accent5 3" xfId="57" xr:uid="{00000000-0005-0000-0000-00000E000000}"/>
    <cellStyle name="20% - Accent6" xfId="6" builtinId="50" customBuiltin="1"/>
    <cellStyle name="20% - Accent6 2" xfId="58" xr:uid="{00000000-0005-0000-0000-000010000000}"/>
    <cellStyle name="20% - Accent6 3" xfId="59" xr:uid="{00000000-0005-0000-0000-000011000000}"/>
    <cellStyle name="40% - Accent1" xfId="7" builtinId="31" customBuiltin="1"/>
    <cellStyle name="40% - Accent1 2" xfId="60" xr:uid="{00000000-0005-0000-0000-000013000000}"/>
    <cellStyle name="40% - Accent1 3" xfId="61" xr:uid="{00000000-0005-0000-0000-000014000000}"/>
    <cellStyle name="40% - Accent2" xfId="8" builtinId="35" customBuiltin="1"/>
    <cellStyle name="40% - Accent2 2" xfId="62" xr:uid="{00000000-0005-0000-0000-000016000000}"/>
    <cellStyle name="40% - Accent2 3" xfId="63" xr:uid="{00000000-0005-0000-0000-000017000000}"/>
    <cellStyle name="40% - Accent3" xfId="9" builtinId="39" customBuiltin="1"/>
    <cellStyle name="40% - Accent3 2" xfId="64" xr:uid="{00000000-0005-0000-0000-000019000000}"/>
    <cellStyle name="40% - Accent3 3" xfId="65" xr:uid="{00000000-0005-0000-0000-00001A000000}"/>
    <cellStyle name="40% - Accent4" xfId="10" builtinId="43" customBuiltin="1"/>
    <cellStyle name="40% - Accent4 2" xfId="66" xr:uid="{00000000-0005-0000-0000-00001C000000}"/>
    <cellStyle name="40% - Accent4 3" xfId="67" xr:uid="{00000000-0005-0000-0000-00001D000000}"/>
    <cellStyle name="40% - Accent5" xfId="11" builtinId="47" customBuiltin="1"/>
    <cellStyle name="40% - Accent5 2" xfId="68" xr:uid="{00000000-0005-0000-0000-00001F000000}"/>
    <cellStyle name="40% - Accent5 3" xfId="69" xr:uid="{00000000-0005-0000-0000-000020000000}"/>
    <cellStyle name="40% - Accent6" xfId="12" builtinId="51" customBuiltin="1"/>
    <cellStyle name="40% - Accent6 2" xfId="70" xr:uid="{00000000-0005-0000-0000-000022000000}"/>
    <cellStyle name="40% - Accent6 3" xfId="71" xr:uid="{00000000-0005-0000-0000-000023000000}"/>
    <cellStyle name="60% - Accent1" xfId="13" builtinId="32" customBuiltin="1"/>
    <cellStyle name="60% - Accent1 2" xfId="72" xr:uid="{00000000-0005-0000-0000-000025000000}"/>
    <cellStyle name="60% - Accent1 3" xfId="73" xr:uid="{00000000-0005-0000-0000-000026000000}"/>
    <cellStyle name="60% - Accent2" xfId="14" builtinId="36" customBuiltin="1"/>
    <cellStyle name="60% - Accent2 2" xfId="74" xr:uid="{00000000-0005-0000-0000-000028000000}"/>
    <cellStyle name="60% - Accent2 3" xfId="75" xr:uid="{00000000-0005-0000-0000-000029000000}"/>
    <cellStyle name="60% - Accent3" xfId="15" builtinId="40" customBuiltin="1"/>
    <cellStyle name="60% - Accent3 2" xfId="76" xr:uid="{00000000-0005-0000-0000-00002B000000}"/>
    <cellStyle name="60% - Accent3 3" xfId="77" xr:uid="{00000000-0005-0000-0000-00002C000000}"/>
    <cellStyle name="60% - Accent4" xfId="16" builtinId="44" customBuiltin="1"/>
    <cellStyle name="60% - Accent4 2" xfId="78" xr:uid="{00000000-0005-0000-0000-00002E000000}"/>
    <cellStyle name="60% - Accent4 3" xfId="79" xr:uid="{00000000-0005-0000-0000-00002F000000}"/>
    <cellStyle name="60% - Accent5" xfId="17" builtinId="48" customBuiltin="1"/>
    <cellStyle name="60% - Accent5 2" xfId="80" xr:uid="{00000000-0005-0000-0000-000031000000}"/>
    <cellStyle name="60% - Accent5 3" xfId="81" xr:uid="{00000000-0005-0000-0000-000032000000}"/>
    <cellStyle name="60% - Accent6" xfId="18" builtinId="52" customBuiltin="1"/>
    <cellStyle name="60% - Accent6 2" xfId="82" xr:uid="{00000000-0005-0000-0000-000034000000}"/>
    <cellStyle name="60% - Accent6 3" xfId="83" xr:uid="{00000000-0005-0000-0000-000035000000}"/>
    <cellStyle name="Accent1" xfId="19" builtinId="29" customBuiltin="1"/>
    <cellStyle name="Accent1 2" xfId="84" xr:uid="{00000000-0005-0000-0000-000037000000}"/>
    <cellStyle name="Accent1 3" xfId="85" xr:uid="{00000000-0005-0000-0000-000038000000}"/>
    <cellStyle name="Accent2" xfId="20" builtinId="33" customBuiltin="1"/>
    <cellStyle name="Accent2 2" xfId="86" xr:uid="{00000000-0005-0000-0000-00003A000000}"/>
    <cellStyle name="Accent2 3" xfId="87" xr:uid="{00000000-0005-0000-0000-00003B000000}"/>
    <cellStyle name="Accent3" xfId="21" builtinId="37" customBuiltin="1"/>
    <cellStyle name="Accent3 2" xfId="88" xr:uid="{00000000-0005-0000-0000-00003D000000}"/>
    <cellStyle name="Accent3 3" xfId="89" xr:uid="{00000000-0005-0000-0000-00003E000000}"/>
    <cellStyle name="Accent4" xfId="22" builtinId="41" customBuiltin="1"/>
    <cellStyle name="Accent4 2" xfId="90" xr:uid="{00000000-0005-0000-0000-000040000000}"/>
    <cellStyle name="Accent4 3" xfId="91" xr:uid="{00000000-0005-0000-0000-000041000000}"/>
    <cellStyle name="Accent5" xfId="23" builtinId="45" customBuiltin="1"/>
    <cellStyle name="Accent5 2" xfId="92" xr:uid="{00000000-0005-0000-0000-000043000000}"/>
    <cellStyle name="Accent5 3" xfId="93" xr:uid="{00000000-0005-0000-0000-000044000000}"/>
    <cellStyle name="Accent6" xfId="24" builtinId="49" customBuiltin="1"/>
    <cellStyle name="Accent6 2" xfId="94" xr:uid="{00000000-0005-0000-0000-000046000000}"/>
    <cellStyle name="Accent6 3" xfId="95" xr:uid="{00000000-0005-0000-0000-000047000000}"/>
    <cellStyle name="Bad" xfId="25" builtinId="27" customBuiltin="1"/>
    <cellStyle name="Bad 2" xfId="96" xr:uid="{00000000-0005-0000-0000-000049000000}"/>
    <cellStyle name="Bad 3" xfId="97" xr:uid="{00000000-0005-0000-0000-00004A000000}"/>
    <cellStyle name="Calculation" xfId="26" builtinId="22" customBuiltin="1"/>
    <cellStyle name="Calculation 2" xfId="98" xr:uid="{00000000-0005-0000-0000-00004C000000}"/>
    <cellStyle name="Calculation 3" xfId="99" xr:uid="{00000000-0005-0000-0000-00004D000000}"/>
    <cellStyle name="Check Cell" xfId="27" builtinId="23" customBuiltin="1"/>
    <cellStyle name="Check Cell 2" xfId="100" xr:uid="{00000000-0005-0000-0000-00004F000000}"/>
    <cellStyle name="Check Cell 3" xfId="101" xr:uid="{00000000-0005-0000-0000-000050000000}"/>
    <cellStyle name="Explanatory Text" xfId="28" builtinId="53" customBuiltin="1"/>
    <cellStyle name="Explanatory Text 2" xfId="102" xr:uid="{00000000-0005-0000-0000-000052000000}"/>
    <cellStyle name="Explanatory Text 3" xfId="103" xr:uid="{00000000-0005-0000-0000-000053000000}"/>
    <cellStyle name="Good" xfId="29" builtinId="26" customBuiltin="1"/>
    <cellStyle name="Good 2" xfId="104" xr:uid="{00000000-0005-0000-0000-000055000000}"/>
    <cellStyle name="Good 3" xfId="105" xr:uid="{00000000-0005-0000-0000-000056000000}"/>
    <cellStyle name="Heading 1" xfId="30" builtinId="16" customBuiltin="1"/>
    <cellStyle name="Heading 1 2" xfId="106" xr:uid="{00000000-0005-0000-0000-000058000000}"/>
    <cellStyle name="Heading 1 3" xfId="107" xr:uid="{00000000-0005-0000-0000-000059000000}"/>
    <cellStyle name="Heading 2" xfId="31" builtinId="17" customBuiltin="1"/>
    <cellStyle name="Heading 2 2" xfId="108" xr:uid="{00000000-0005-0000-0000-00005B000000}"/>
    <cellStyle name="Heading 2 3" xfId="109" xr:uid="{00000000-0005-0000-0000-00005C000000}"/>
    <cellStyle name="Heading 3" xfId="32" builtinId="18" customBuiltin="1"/>
    <cellStyle name="Heading 3 2" xfId="110" xr:uid="{00000000-0005-0000-0000-00005E000000}"/>
    <cellStyle name="Heading 3 3" xfId="111" xr:uid="{00000000-0005-0000-0000-00005F000000}"/>
    <cellStyle name="Heading 4" xfId="33" builtinId="19" customBuiltin="1"/>
    <cellStyle name="Heading 4 2" xfId="112" xr:uid="{00000000-0005-0000-0000-000061000000}"/>
    <cellStyle name="Heading 4 3" xfId="113" xr:uid="{00000000-0005-0000-0000-000062000000}"/>
    <cellStyle name="Input" xfId="34" builtinId="20" customBuiltin="1"/>
    <cellStyle name="Input 2" xfId="114" xr:uid="{00000000-0005-0000-0000-000064000000}"/>
    <cellStyle name="Input 3" xfId="115" xr:uid="{00000000-0005-0000-0000-000065000000}"/>
    <cellStyle name="Linked Cell" xfId="35" builtinId="24" customBuiltin="1"/>
    <cellStyle name="Linked Cell 2" xfId="116" xr:uid="{00000000-0005-0000-0000-000067000000}"/>
    <cellStyle name="Linked Cell 3" xfId="117" xr:uid="{00000000-0005-0000-0000-000068000000}"/>
    <cellStyle name="Neutral" xfId="36" builtinId="28" customBuiltin="1"/>
    <cellStyle name="Neutral 2" xfId="118" xr:uid="{00000000-0005-0000-0000-00006A000000}"/>
    <cellStyle name="Neutral 3" xfId="119" xr:uid="{00000000-0005-0000-0000-00006B000000}"/>
    <cellStyle name="Normal" xfId="0" builtinId="0"/>
    <cellStyle name="Normal 2" xfId="37" xr:uid="{00000000-0005-0000-0000-00006D000000}"/>
    <cellStyle name="Normal 2 2" xfId="45" xr:uid="{00000000-0005-0000-0000-00006E000000}"/>
    <cellStyle name="Normal 2 3" xfId="131" xr:uid="{00000000-0005-0000-0000-00006F000000}"/>
    <cellStyle name="Normal 3" xfId="38" xr:uid="{00000000-0005-0000-0000-000070000000}"/>
    <cellStyle name="Normal 3 2" xfId="46" xr:uid="{00000000-0005-0000-0000-000071000000}"/>
    <cellStyle name="Normal 4" xfId="44" xr:uid="{00000000-0005-0000-0000-000072000000}"/>
    <cellStyle name="Normal 4 2" xfId="47" xr:uid="{00000000-0005-0000-0000-000073000000}"/>
    <cellStyle name="Note" xfId="39" builtinId="10" customBuiltin="1"/>
    <cellStyle name="Note 2" xfId="120" xr:uid="{00000000-0005-0000-0000-000075000000}"/>
    <cellStyle name="Note 2 2" xfId="121" xr:uid="{00000000-0005-0000-0000-000076000000}"/>
    <cellStyle name="Note 3" xfId="122" xr:uid="{00000000-0005-0000-0000-000077000000}"/>
    <cellStyle name="Output" xfId="40" builtinId="21" customBuiltin="1"/>
    <cellStyle name="Output 2" xfId="123" xr:uid="{00000000-0005-0000-0000-000079000000}"/>
    <cellStyle name="Output 3" xfId="124" xr:uid="{00000000-0005-0000-0000-00007A000000}"/>
    <cellStyle name="Title" xfId="41" builtinId="15" customBuiltin="1"/>
    <cellStyle name="Title 2" xfId="125" xr:uid="{00000000-0005-0000-0000-00007C000000}"/>
    <cellStyle name="Title 3" xfId="126" xr:uid="{00000000-0005-0000-0000-00007D000000}"/>
    <cellStyle name="Total" xfId="42" builtinId="25" customBuiltin="1"/>
    <cellStyle name="Total 2" xfId="127" xr:uid="{00000000-0005-0000-0000-00007F000000}"/>
    <cellStyle name="Total 3" xfId="128" xr:uid="{00000000-0005-0000-0000-000080000000}"/>
    <cellStyle name="Warning Text" xfId="43" builtinId="11" customBuiltin="1"/>
    <cellStyle name="Warning Text 2" xfId="129" xr:uid="{00000000-0005-0000-0000-000082000000}"/>
    <cellStyle name="Warning Text 3" xfId="130" xr:uid="{00000000-0005-0000-0000-00008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</xdr:colOff>
      <xdr:row>0</xdr:row>
      <xdr:rowOff>0</xdr:rowOff>
    </xdr:from>
    <xdr:ext cx="8774430" cy="1175838"/>
    <xdr:pic>
      <xdr:nvPicPr>
        <xdr:cNvPr id="6" name="Picture 17">
          <a:extLst>
            <a:ext uri="{FF2B5EF4-FFF2-40B4-BE49-F238E27FC236}">
              <a16:creationId xmlns:a16="http://schemas.microsoft.com/office/drawing/2014/main" id="{FAFDC110-39E7-4916-BB01-CCA6983FAE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23950" y="0"/>
          <a:ext cx="8774430" cy="11758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6</xdr:col>
      <xdr:colOff>678180</xdr:colOff>
      <xdr:row>1</xdr:row>
      <xdr:rowOff>50429</xdr:rowOff>
    </xdr:from>
    <xdr:ext cx="4705350" cy="778246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5B793A42-4208-44E3-BBC5-1FE272408AEF}"/>
            </a:ext>
          </a:extLst>
        </xdr:cNvPr>
        <xdr:cNvSpPr txBox="1"/>
      </xdr:nvSpPr>
      <xdr:spPr>
        <a:xfrm>
          <a:off x="5097780" y="212354"/>
          <a:ext cx="4705350" cy="7782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noAutofit/>
        </a:bodyPr>
        <a:lstStyle/>
        <a:p>
          <a:pPr algn="ctr" rtl="0"/>
          <a:r>
            <a:rPr lang="en-AU" sz="1200" b="1" i="0" baseline="0">
              <a:solidFill>
                <a:schemeClr val="bg1"/>
              </a:solidFill>
              <a:latin typeface="Arial" pitchFamily="34" charset="0"/>
              <a:ea typeface="+mn-ea"/>
              <a:cs typeface="Arial" pitchFamily="34" charset="0"/>
            </a:rPr>
            <a:t>SYDNEY EXPORT SAILING SCHEDULE</a:t>
          </a:r>
        </a:p>
        <a:p>
          <a:pPr algn="ctr" rtl="0"/>
          <a:r>
            <a:rPr lang="en-AU" sz="1200" i="0" baseline="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FEBRUARY 2021</a:t>
          </a:r>
          <a:br>
            <a:rPr lang="en-AU" sz="1200" i="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</a:br>
          <a:br>
            <a:rPr lang="en-AU" sz="1200" i="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</a:br>
          <a:r>
            <a:rPr lang="en-AU" sz="1200" i="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Sailing schedules are available online at www.consolalliance.com.au</a:t>
          </a:r>
          <a:endParaRPr lang="en-AU" sz="1200" i="0">
            <a:solidFill>
              <a:schemeClr val="bg1"/>
            </a:solidFill>
            <a:latin typeface="Arial" pitchFamily="34" charset="0"/>
            <a:cs typeface="Arial" pitchFamily="34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O133"/>
  <sheetViews>
    <sheetView tabSelected="1" zoomScaleNormal="100" zoomScaleSheetLayoutView="100" workbookViewId="0">
      <selection activeCell="T110" sqref="T110"/>
    </sheetView>
  </sheetViews>
  <sheetFormatPr defaultColWidth="9" defaultRowHeight="12.75" customHeight="1" x14ac:dyDescent="0.2"/>
  <cols>
    <col min="1" max="1" width="9" style="104" customWidth="1"/>
    <col min="2" max="2" width="12.5703125" style="20" customWidth="1"/>
    <col min="3" max="4" width="7.7109375" style="20" customWidth="1"/>
    <col min="5" max="5" width="7.85546875" style="7" customWidth="1"/>
    <col min="6" max="12" width="13.7109375" style="20" customWidth="1"/>
    <col min="13" max="13" width="19.85546875" style="20" customWidth="1"/>
    <col min="14" max="14" width="34.7109375" style="20" customWidth="1"/>
    <col min="15" max="16384" width="9" style="20"/>
  </cols>
  <sheetData>
    <row r="1" spans="1:15" s="1" customFormat="1" ht="12.75" customHeight="1" x14ac:dyDescent="0.2">
      <c r="A1" s="99"/>
      <c r="E1" s="2"/>
      <c r="H1" s="3"/>
      <c r="I1" s="3"/>
      <c r="J1" s="3"/>
      <c r="K1" s="3"/>
    </row>
    <row r="2" spans="1:15" s="1" customFormat="1" ht="12.75" customHeight="1" x14ac:dyDescent="0.2">
      <c r="A2" s="99"/>
      <c r="E2" s="2"/>
      <c r="F2" s="4"/>
      <c r="G2" s="4"/>
      <c r="H2" s="5"/>
      <c r="I2" s="5"/>
      <c r="J2" s="5"/>
      <c r="K2" s="5"/>
      <c r="L2" s="4"/>
    </row>
    <row r="3" spans="1:15" s="1" customFormat="1" ht="12.75" customHeight="1" x14ac:dyDescent="0.2">
      <c r="A3" s="99"/>
      <c r="E3" s="2"/>
      <c r="H3" s="3"/>
      <c r="I3" s="3"/>
      <c r="J3" s="3"/>
      <c r="K3" s="3"/>
    </row>
    <row r="4" spans="1:15" s="1" customFormat="1" ht="12.75" customHeight="1" x14ac:dyDescent="0.2">
      <c r="A4" s="99"/>
      <c r="E4" s="2"/>
      <c r="H4" s="3"/>
      <c r="I4" s="3"/>
      <c r="J4" s="3"/>
      <c r="K4" s="3"/>
    </row>
    <row r="5" spans="1:15" s="1" customFormat="1" ht="12.75" customHeight="1" x14ac:dyDescent="0.2">
      <c r="A5" s="99"/>
      <c r="B5" s="6"/>
      <c r="E5" s="2"/>
      <c r="H5" s="3"/>
      <c r="I5" s="3"/>
      <c r="J5" s="3"/>
      <c r="K5" s="3"/>
    </row>
    <row r="6" spans="1:15" s="1" customFormat="1" ht="12.75" customHeight="1" x14ac:dyDescent="0.2">
      <c r="A6" s="99"/>
      <c r="B6" s="6"/>
      <c r="C6" s="3"/>
      <c r="D6" s="3"/>
      <c r="E6" s="2"/>
      <c r="F6" s="3"/>
      <c r="G6" s="3"/>
      <c r="H6" s="3"/>
      <c r="I6" s="3"/>
      <c r="J6" s="3"/>
      <c r="K6" s="3"/>
    </row>
    <row r="7" spans="1:15" s="1" customFormat="1" ht="12.75" customHeight="1" x14ac:dyDescent="0.2">
      <c r="A7" s="99"/>
      <c r="B7" s="3"/>
      <c r="C7" s="3"/>
      <c r="D7" s="3"/>
      <c r="E7" s="2"/>
      <c r="F7" s="3"/>
      <c r="G7" s="3"/>
      <c r="H7" s="3"/>
      <c r="I7" s="3"/>
      <c r="J7" s="3"/>
      <c r="K7" s="3"/>
    </row>
    <row r="8" spans="1:15" s="1" customFormat="1" ht="12.75" customHeight="1" x14ac:dyDescent="0.2">
      <c r="A8" s="99"/>
      <c r="E8" s="2"/>
    </row>
    <row r="9" spans="1:15" s="1" customFormat="1" ht="12.75" customHeight="1" x14ac:dyDescent="0.25">
      <c r="A9" s="99"/>
      <c r="B9" s="128" t="s">
        <v>0</v>
      </c>
      <c r="C9" s="128"/>
      <c r="D9" s="128"/>
      <c r="E9" s="7"/>
      <c r="F9" s="8"/>
      <c r="G9" s="8"/>
      <c r="H9" s="8"/>
      <c r="I9" s="9" t="s">
        <v>1</v>
      </c>
      <c r="J9" s="10"/>
      <c r="K9" s="11"/>
    </row>
    <row r="10" spans="1:15" s="1" customFormat="1" ht="12.75" customHeight="1" x14ac:dyDescent="0.2">
      <c r="A10" s="99"/>
      <c r="B10" s="129" t="s">
        <v>2</v>
      </c>
      <c r="C10" s="129"/>
      <c r="D10" s="129"/>
      <c r="E10" s="12" t="s">
        <v>3</v>
      </c>
      <c r="F10" s="13" t="s">
        <v>4</v>
      </c>
      <c r="G10" s="13" t="s">
        <v>5</v>
      </c>
      <c r="H10" s="14" t="s">
        <v>6</v>
      </c>
      <c r="I10" s="12" t="s">
        <v>7</v>
      </c>
      <c r="J10" s="12" t="s">
        <v>8</v>
      </c>
      <c r="K10" s="15"/>
      <c r="L10" s="145"/>
      <c r="M10" s="145"/>
      <c r="N10" s="145"/>
      <c r="O10" s="145"/>
    </row>
    <row r="11" spans="1:15" s="16" customFormat="1" ht="12.75" customHeight="1" x14ac:dyDescent="0.2">
      <c r="A11" s="101"/>
      <c r="B11" s="66" t="s">
        <v>10</v>
      </c>
      <c r="C11" s="66"/>
      <c r="D11" s="67"/>
      <c r="E11" s="94">
        <v>2101</v>
      </c>
      <c r="F11" s="80">
        <v>44236</v>
      </c>
      <c r="G11" s="80">
        <v>44239</v>
      </c>
      <c r="H11" s="80">
        <v>44246</v>
      </c>
      <c r="I11" s="80">
        <v>44249</v>
      </c>
      <c r="J11" s="72">
        <f t="shared" ref="J11:J18" si="0">I11 + 5</f>
        <v>44254</v>
      </c>
      <c r="K11" s="145"/>
      <c r="L11" s="145"/>
      <c r="M11" s="146"/>
      <c r="N11" s="146"/>
      <c r="O11" s="146"/>
    </row>
    <row r="12" spans="1:15" s="16" customFormat="1" ht="12.75" customHeight="1" x14ac:dyDescent="0.2">
      <c r="A12" s="102"/>
      <c r="B12" s="66" t="s">
        <v>9</v>
      </c>
      <c r="C12" s="66"/>
      <c r="D12" s="67"/>
      <c r="E12" s="68">
        <v>2103</v>
      </c>
      <c r="F12" s="80">
        <v>44237</v>
      </c>
      <c r="G12" s="80">
        <v>44242</v>
      </c>
      <c r="H12" s="80">
        <v>44248</v>
      </c>
      <c r="I12" s="80">
        <v>44255</v>
      </c>
      <c r="J12" s="72">
        <f t="shared" si="0"/>
        <v>44260</v>
      </c>
      <c r="K12" s="145"/>
      <c r="L12" s="147"/>
      <c r="M12" s="146"/>
      <c r="N12" s="146"/>
      <c r="O12" s="146"/>
    </row>
    <row r="13" spans="1:15" s="1" customFormat="1" ht="12.75" customHeight="1" x14ac:dyDescent="0.2">
      <c r="A13" s="100"/>
      <c r="B13" s="66" t="s">
        <v>13</v>
      </c>
      <c r="C13" s="66"/>
      <c r="D13" s="67"/>
      <c r="E13" s="68">
        <v>2103</v>
      </c>
      <c r="F13" s="80">
        <v>44242</v>
      </c>
      <c r="G13" s="80">
        <v>44245</v>
      </c>
      <c r="H13" s="80">
        <v>44251</v>
      </c>
      <c r="I13" s="80">
        <v>44259</v>
      </c>
      <c r="J13" s="72">
        <f t="shared" si="0"/>
        <v>44264</v>
      </c>
      <c r="K13" s="145"/>
      <c r="L13" s="11"/>
      <c r="M13" s="145"/>
      <c r="N13" s="145"/>
      <c r="O13" s="145"/>
    </row>
    <row r="14" spans="1:15" s="1" customFormat="1" ht="12.75" customHeight="1" x14ac:dyDescent="0.2">
      <c r="A14" s="100"/>
      <c r="B14" s="66" t="s">
        <v>10</v>
      </c>
      <c r="C14" s="66"/>
      <c r="D14" s="67"/>
      <c r="E14" s="68">
        <v>2103</v>
      </c>
      <c r="F14" s="80">
        <v>44251</v>
      </c>
      <c r="G14" s="80">
        <v>44256</v>
      </c>
      <c r="H14" s="80">
        <v>44261</v>
      </c>
      <c r="I14" s="80">
        <v>44268</v>
      </c>
      <c r="J14" s="72">
        <f t="shared" si="0"/>
        <v>44273</v>
      </c>
      <c r="K14" s="145"/>
      <c r="L14" s="11"/>
      <c r="M14" s="145"/>
      <c r="N14" s="145"/>
      <c r="O14" s="145"/>
    </row>
    <row r="15" spans="1:15" s="1" customFormat="1" ht="12.75" customHeight="1" x14ac:dyDescent="0.2">
      <c r="A15" s="100"/>
      <c r="B15" s="66" t="s">
        <v>9</v>
      </c>
      <c r="C15" s="66"/>
      <c r="D15" s="67"/>
      <c r="E15" s="68">
        <v>2105</v>
      </c>
      <c r="F15" s="80">
        <v>44253</v>
      </c>
      <c r="G15" s="80">
        <v>44258</v>
      </c>
      <c r="H15" s="80">
        <v>44263</v>
      </c>
      <c r="I15" s="80">
        <v>44270</v>
      </c>
      <c r="J15" s="72">
        <f t="shared" si="0"/>
        <v>44275</v>
      </c>
      <c r="K15" s="145"/>
      <c r="L15" s="11"/>
      <c r="M15" s="145"/>
      <c r="N15" s="145"/>
      <c r="O15" s="145"/>
    </row>
    <row r="16" spans="1:15" s="1" customFormat="1" ht="12.75" customHeight="1" x14ac:dyDescent="0.2">
      <c r="A16" s="101"/>
      <c r="B16" s="66" t="s">
        <v>13</v>
      </c>
      <c r="C16" s="66"/>
      <c r="D16" s="67"/>
      <c r="E16" s="94">
        <v>2105</v>
      </c>
      <c r="F16" s="80">
        <v>44263</v>
      </c>
      <c r="G16" s="80">
        <v>44266</v>
      </c>
      <c r="H16" s="80">
        <v>44271</v>
      </c>
      <c r="I16" s="80">
        <v>44278</v>
      </c>
      <c r="J16" s="72">
        <f t="shared" si="0"/>
        <v>44283</v>
      </c>
      <c r="K16" s="143"/>
      <c r="L16" s="11"/>
      <c r="M16" s="145"/>
      <c r="N16" s="145"/>
      <c r="O16" s="145"/>
    </row>
    <row r="17" spans="1:15" s="1" customFormat="1" ht="12.75" customHeight="1" x14ac:dyDescent="0.2">
      <c r="A17" s="100"/>
      <c r="B17" s="66" t="s">
        <v>10</v>
      </c>
      <c r="C17" s="66"/>
      <c r="D17" s="67"/>
      <c r="E17" s="68">
        <v>2105</v>
      </c>
      <c r="F17" s="80">
        <v>44270</v>
      </c>
      <c r="G17" s="80">
        <v>44274</v>
      </c>
      <c r="H17" s="80">
        <v>44281</v>
      </c>
      <c r="I17" s="80">
        <v>44288</v>
      </c>
      <c r="J17" s="72">
        <f t="shared" si="0"/>
        <v>44293</v>
      </c>
      <c r="K17" s="143"/>
      <c r="L17" s="145"/>
      <c r="M17" s="145"/>
      <c r="N17" s="145"/>
      <c r="O17" s="145"/>
    </row>
    <row r="18" spans="1:15" ht="12.75" customHeight="1" x14ac:dyDescent="0.2">
      <c r="A18" s="100"/>
      <c r="B18" s="66" t="s">
        <v>9</v>
      </c>
      <c r="C18" s="66"/>
      <c r="D18" s="67"/>
      <c r="E18" s="68">
        <v>2107</v>
      </c>
      <c r="F18" s="80">
        <v>44244</v>
      </c>
      <c r="G18" s="80">
        <v>44277</v>
      </c>
      <c r="H18" s="80">
        <v>44282</v>
      </c>
      <c r="I18" s="80">
        <v>44290</v>
      </c>
      <c r="J18" s="72">
        <f t="shared" si="0"/>
        <v>44295</v>
      </c>
      <c r="K18" s="143"/>
      <c r="L18" s="24"/>
      <c r="M18" s="24"/>
      <c r="N18" s="140"/>
      <c r="O18" s="24"/>
    </row>
    <row r="19" spans="1:15" ht="12.75" customHeight="1" x14ac:dyDescent="0.2">
      <c r="A19" s="103"/>
      <c r="B19"/>
      <c r="C19" s="18"/>
      <c r="D19" s="18"/>
      <c r="E19" s="19"/>
      <c r="F19" s="17"/>
      <c r="G19" s="17"/>
      <c r="H19" s="17"/>
      <c r="I19" s="17"/>
      <c r="J19" s="17"/>
      <c r="K19" s="17"/>
      <c r="L19" s="24"/>
      <c r="M19" s="24"/>
      <c r="N19" s="24"/>
      <c r="O19" s="24"/>
    </row>
    <row r="20" spans="1:15" ht="12.75" customHeight="1" x14ac:dyDescent="0.2">
      <c r="A20" s="103"/>
      <c r="B20" s="21"/>
      <c r="C20" s="21"/>
      <c r="D20" s="21"/>
      <c r="E20" s="19"/>
      <c r="F20" s="22" t="s">
        <v>11</v>
      </c>
      <c r="G20" s="22"/>
      <c r="H20" s="22"/>
      <c r="I20" s="22"/>
      <c r="J20" s="22"/>
      <c r="K20" s="17"/>
      <c r="L20" s="24"/>
      <c r="M20" s="24"/>
      <c r="N20" s="148"/>
      <c r="O20" s="24"/>
    </row>
    <row r="21" spans="1:15" ht="12.75" customHeight="1" x14ac:dyDescent="0.25">
      <c r="A21" s="103"/>
      <c r="B21" s="128" t="s">
        <v>0</v>
      </c>
      <c r="C21" s="128"/>
      <c r="D21" s="128"/>
      <c r="F21" s="8"/>
      <c r="G21" s="8"/>
      <c r="H21" s="8"/>
      <c r="I21" s="23" t="s">
        <v>1</v>
      </c>
      <c r="J21" s="24"/>
      <c r="K21" s="24"/>
      <c r="L21" s="24"/>
      <c r="M21" s="24"/>
      <c r="N21" s="148"/>
      <c r="O21" s="24"/>
    </row>
    <row r="22" spans="1:15" ht="14.25" customHeight="1" x14ac:dyDescent="0.2">
      <c r="A22" s="103"/>
      <c r="B22" s="127" t="s">
        <v>2</v>
      </c>
      <c r="C22" s="127"/>
      <c r="D22" s="127"/>
      <c r="E22" s="25" t="s">
        <v>3</v>
      </c>
      <c r="F22" s="13" t="s">
        <v>4</v>
      </c>
      <c r="G22" s="26" t="s">
        <v>5</v>
      </c>
      <c r="H22" s="12" t="s">
        <v>6</v>
      </c>
      <c r="I22" s="27" t="s">
        <v>12</v>
      </c>
      <c r="J22" s="24"/>
      <c r="K22" s="24"/>
      <c r="L22" s="24"/>
      <c r="M22" s="24"/>
      <c r="N22" s="148"/>
      <c r="O22" s="24"/>
    </row>
    <row r="23" spans="1:15" ht="12.75" customHeight="1" x14ac:dyDescent="0.2">
      <c r="A23" s="100"/>
      <c r="B23" s="66" t="s">
        <v>10</v>
      </c>
      <c r="C23" s="66"/>
      <c r="D23" s="67"/>
      <c r="E23" s="94">
        <v>2101</v>
      </c>
      <c r="F23" s="80">
        <v>44236</v>
      </c>
      <c r="G23" s="80">
        <v>44239</v>
      </c>
      <c r="H23" s="80">
        <v>44246</v>
      </c>
      <c r="I23" s="80">
        <v>44252</v>
      </c>
      <c r="J23" s="24"/>
      <c r="K23" s="24"/>
      <c r="L23" s="24"/>
      <c r="M23" s="24"/>
      <c r="N23" s="148"/>
      <c r="O23" s="24"/>
    </row>
    <row r="24" spans="1:15" ht="12.75" customHeight="1" x14ac:dyDescent="0.2">
      <c r="A24" s="100"/>
      <c r="B24" s="66" t="s">
        <v>13</v>
      </c>
      <c r="C24" s="66"/>
      <c r="D24" s="67"/>
      <c r="E24" s="68">
        <v>2103</v>
      </c>
      <c r="F24" s="80">
        <v>44242</v>
      </c>
      <c r="G24" s="80">
        <v>44245</v>
      </c>
      <c r="H24" s="80">
        <v>44251</v>
      </c>
      <c r="I24" s="80">
        <v>44261</v>
      </c>
      <c r="J24" s="74"/>
      <c r="K24" s="24"/>
      <c r="L24" s="24"/>
      <c r="M24" s="24"/>
      <c r="N24" s="148"/>
      <c r="O24" s="24"/>
    </row>
    <row r="25" spans="1:15" ht="12.75" customHeight="1" x14ac:dyDescent="0.2">
      <c r="A25" s="100"/>
      <c r="B25" s="66" t="s">
        <v>9</v>
      </c>
      <c r="C25" s="66"/>
      <c r="D25" s="67"/>
      <c r="E25" s="68">
        <v>2105</v>
      </c>
      <c r="F25" s="80">
        <v>44253</v>
      </c>
      <c r="G25" s="80">
        <v>44258</v>
      </c>
      <c r="H25" s="80">
        <v>44263</v>
      </c>
      <c r="I25" s="80">
        <v>44273</v>
      </c>
      <c r="J25" s="24"/>
      <c r="K25" s="24"/>
      <c r="L25" s="24"/>
      <c r="M25" s="24"/>
      <c r="N25" s="148"/>
      <c r="O25" s="24"/>
    </row>
    <row r="26" spans="1:15" ht="12.75" customHeight="1" x14ac:dyDescent="0.2">
      <c r="A26" s="100"/>
      <c r="B26" s="66" t="s">
        <v>10</v>
      </c>
      <c r="C26" s="66"/>
      <c r="D26" s="67"/>
      <c r="E26" s="68">
        <v>2105</v>
      </c>
      <c r="F26" s="80">
        <v>44270</v>
      </c>
      <c r="G26" s="80">
        <v>44274</v>
      </c>
      <c r="H26" s="80">
        <v>44281</v>
      </c>
      <c r="I26" s="80">
        <v>44291</v>
      </c>
      <c r="J26" s="153"/>
      <c r="K26" s="24"/>
      <c r="L26" s="24"/>
      <c r="M26" s="24"/>
      <c r="N26" s="148"/>
      <c r="O26" s="24"/>
    </row>
    <row r="27" spans="1:15" ht="12.75" customHeight="1" x14ac:dyDescent="0.2">
      <c r="A27" s="155"/>
      <c r="B27" s="109"/>
      <c r="C27" s="109"/>
      <c r="D27" s="109"/>
      <c r="E27" s="110"/>
      <c r="F27" s="111"/>
      <c r="G27" s="111"/>
      <c r="H27" s="111"/>
      <c r="I27" s="111"/>
      <c r="J27" s="154"/>
      <c r="K27" s="149"/>
      <c r="L27" s="24"/>
      <c r="M27" s="24"/>
      <c r="N27" s="148"/>
      <c r="O27" s="24"/>
    </row>
    <row r="28" spans="1:15" ht="12.75" customHeight="1" x14ac:dyDescent="0.2">
      <c r="A28" s="103"/>
      <c r="B28" s="29"/>
      <c r="C28" s="29"/>
      <c r="D28" s="29"/>
      <c r="F28" s="29"/>
      <c r="G28" s="29"/>
      <c r="J28" s="24"/>
      <c r="K28" s="24"/>
      <c r="L28" s="24"/>
      <c r="M28" s="24"/>
      <c r="N28" s="24"/>
      <c r="O28" s="24"/>
    </row>
    <row r="29" spans="1:15" ht="12.75" customHeight="1" x14ac:dyDescent="0.25">
      <c r="A29" s="103"/>
      <c r="B29" s="125" t="s">
        <v>14</v>
      </c>
      <c r="C29" s="125"/>
      <c r="D29" s="125"/>
      <c r="E29" s="125"/>
      <c r="F29" s="125"/>
      <c r="G29" s="125"/>
      <c r="H29" s="30"/>
      <c r="I29" s="31" t="s">
        <v>1</v>
      </c>
      <c r="J29" s="11"/>
      <c r="K29" s="11"/>
      <c r="L29" s="24"/>
      <c r="M29" s="24"/>
      <c r="N29" s="24"/>
      <c r="O29" s="24"/>
    </row>
    <row r="30" spans="1:15" ht="12.75" customHeight="1" x14ac:dyDescent="0.2">
      <c r="A30" s="103"/>
      <c r="B30" s="130" t="s">
        <v>15</v>
      </c>
      <c r="C30" s="131"/>
      <c r="D30" s="132"/>
      <c r="E30" s="25" t="s">
        <v>3</v>
      </c>
      <c r="F30" s="13" t="s">
        <v>4</v>
      </c>
      <c r="G30" s="26" t="s">
        <v>5</v>
      </c>
      <c r="H30" s="12" t="s">
        <v>6</v>
      </c>
      <c r="I30" s="27" t="s">
        <v>16</v>
      </c>
      <c r="J30" s="27" t="s">
        <v>17</v>
      </c>
      <c r="K30" s="32"/>
      <c r="L30" s="24"/>
      <c r="M30" s="24"/>
      <c r="N30" s="140"/>
      <c r="O30" s="24"/>
    </row>
    <row r="31" spans="1:15" ht="12.75" customHeight="1" x14ac:dyDescent="0.2">
      <c r="A31" s="156"/>
      <c r="B31" s="115" t="s">
        <v>60</v>
      </c>
      <c r="C31" s="116"/>
      <c r="D31" s="117"/>
      <c r="E31" s="93" t="s">
        <v>67</v>
      </c>
      <c r="F31" s="92">
        <v>44232</v>
      </c>
      <c r="G31" s="92">
        <v>44237</v>
      </c>
      <c r="H31" s="92">
        <v>44242</v>
      </c>
      <c r="I31" s="92">
        <v>44263</v>
      </c>
      <c r="J31" s="90">
        <f t="shared" ref="J31" si="1">I31+9</f>
        <v>44272</v>
      </c>
      <c r="K31" s="74"/>
      <c r="L31" s="141"/>
      <c r="M31" s="141"/>
      <c r="N31" s="24"/>
      <c r="O31" s="24"/>
    </row>
    <row r="32" spans="1:15" s="8" customFormat="1" ht="12.75" customHeight="1" x14ac:dyDescent="0.2">
      <c r="A32" s="156"/>
      <c r="B32" s="115" t="s">
        <v>19</v>
      </c>
      <c r="C32" s="116"/>
      <c r="D32" s="117"/>
      <c r="E32" s="91" t="s">
        <v>69</v>
      </c>
      <c r="F32" s="92">
        <v>44235</v>
      </c>
      <c r="G32" s="92">
        <v>44238</v>
      </c>
      <c r="H32" s="92">
        <v>44244</v>
      </c>
      <c r="I32" s="92">
        <v>44270</v>
      </c>
      <c r="J32" s="90">
        <f t="shared" ref="J32:J37" si="2">I32+9</f>
        <v>44279</v>
      </c>
      <c r="K32" s="74"/>
      <c r="L32" s="24"/>
      <c r="M32" s="24"/>
      <c r="N32" s="11"/>
      <c r="O32" s="11"/>
    </row>
    <row r="33" spans="1:15" s="79" customFormat="1" ht="12.75" customHeight="1" x14ac:dyDescent="0.2">
      <c r="A33" s="156"/>
      <c r="B33" s="115" t="s">
        <v>18</v>
      </c>
      <c r="C33" s="116"/>
      <c r="D33" s="117"/>
      <c r="E33" s="91" t="s">
        <v>70</v>
      </c>
      <c r="F33" s="92">
        <v>44242</v>
      </c>
      <c r="G33" s="92">
        <v>44246</v>
      </c>
      <c r="H33" s="92">
        <v>44252</v>
      </c>
      <c r="I33" s="92">
        <v>44277</v>
      </c>
      <c r="J33" s="90">
        <f t="shared" si="2"/>
        <v>44286</v>
      </c>
      <c r="K33" s="18"/>
      <c r="L33" s="141"/>
      <c r="M33" s="141"/>
      <c r="N33" s="141"/>
      <c r="O33" s="141"/>
    </row>
    <row r="34" spans="1:15" s="34" customFormat="1" ht="12.75" customHeight="1" x14ac:dyDescent="0.2">
      <c r="A34" s="156"/>
      <c r="B34" s="115" t="s">
        <v>59</v>
      </c>
      <c r="C34" s="116"/>
      <c r="D34" s="117"/>
      <c r="E34" s="93" t="s">
        <v>87</v>
      </c>
      <c r="F34" s="92">
        <v>44251</v>
      </c>
      <c r="G34" s="92">
        <v>44257</v>
      </c>
      <c r="H34" s="92">
        <v>44262</v>
      </c>
      <c r="I34" s="92">
        <v>44284</v>
      </c>
      <c r="J34" s="90">
        <f t="shared" si="2"/>
        <v>44293</v>
      </c>
      <c r="K34" s="150"/>
      <c r="L34" s="141"/>
      <c r="M34" s="141"/>
      <c r="N34" s="141"/>
      <c r="O34" s="141"/>
    </row>
    <row r="35" spans="1:15" s="34" customFormat="1" ht="12.75" customHeight="1" x14ac:dyDescent="0.2">
      <c r="A35" s="156"/>
      <c r="B35" s="115" t="s">
        <v>68</v>
      </c>
      <c r="C35" s="116"/>
      <c r="D35" s="117"/>
      <c r="E35" s="91" t="s">
        <v>88</v>
      </c>
      <c r="F35" s="92">
        <v>44260</v>
      </c>
      <c r="G35" s="92">
        <v>44265</v>
      </c>
      <c r="H35" s="92">
        <v>44270</v>
      </c>
      <c r="I35" s="92">
        <v>44291</v>
      </c>
      <c r="J35" s="90">
        <f t="shared" si="2"/>
        <v>44300</v>
      </c>
      <c r="K35" s="151"/>
      <c r="L35" s="141"/>
      <c r="M35" s="141"/>
      <c r="N35" s="141"/>
      <c r="O35" s="141"/>
    </row>
    <row r="36" spans="1:15" s="34" customFormat="1" ht="12.75" customHeight="1" x14ac:dyDescent="0.2">
      <c r="A36" s="156"/>
      <c r="B36" s="118" t="s">
        <v>60</v>
      </c>
      <c r="C36" s="119"/>
      <c r="D36" s="120"/>
      <c r="E36" s="91" t="s">
        <v>89</v>
      </c>
      <c r="F36" s="92">
        <v>44267</v>
      </c>
      <c r="G36" s="92">
        <v>44272</v>
      </c>
      <c r="H36" s="92">
        <v>44277</v>
      </c>
      <c r="I36" s="92">
        <v>44288</v>
      </c>
      <c r="J36" s="90">
        <f t="shared" si="2"/>
        <v>44297</v>
      </c>
      <c r="K36" s="151"/>
      <c r="L36" s="141"/>
      <c r="M36" s="141"/>
      <c r="N36" s="141"/>
      <c r="O36" s="141"/>
    </row>
    <row r="37" spans="1:15" s="34" customFormat="1" ht="12.75" customHeight="1" x14ac:dyDescent="0.2">
      <c r="A37" s="156"/>
      <c r="B37" s="118" t="s">
        <v>19</v>
      </c>
      <c r="C37" s="119"/>
      <c r="D37" s="120"/>
      <c r="E37" s="91" t="s">
        <v>90</v>
      </c>
      <c r="F37" s="92">
        <v>44274</v>
      </c>
      <c r="G37" s="92">
        <v>44279</v>
      </c>
      <c r="H37" s="92">
        <v>44284</v>
      </c>
      <c r="I37" s="92">
        <v>44305</v>
      </c>
      <c r="J37" s="90">
        <f t="shared" si="2"/>
        <v>44314</v>
      </c>
      <c r="K37" s="151"/>
      <c r="L37" s="141"/>
      <c r="M37" s="141"/>
      <c r="N37" s="141"/>
      <c r="O37" s="141"/>
    </row>
    <row r="38" spans="1:15" s="34" customFormat="1" ht="12.75" customHeight="1" x14ac:dyDescent="0.2">
      <c r="A38" s="157"/>
      <c r="B38" s="87"/>
      <c r="C38" s="87"/>
      <c r="D38" s="87"/>
      <c r="E38" s="88"/>
      <c r="F38" s="75"/>
      <c r="G38" s="75"/>
      <c r="H38" s="75"/>
      <c r="I38" s="75"/>
      <c r="J38" s="75"/>
      <c r="K38" s="152"/>
      <c r="L38" s="141"/>
      <c r="M38" s="141"/>
      <c r="N38" s="141"/>
      <c r="O38" s="141"/>
    </row>
    <row r="39" spans="1:15" ht="12.75" customHeight="1" x14ac:dyDescent="0.2">
      <c r="A39" s="103"/>
      <c r="B39" s="36"/>
      <c r="C39" s="37"/>
      <c r="D39" s="37"/>
      <c r="F39" s="28"/>
      <c r="G39" s="28"/>
      <c r="H39" s="28"/>
      <c r="I39" s="28"/>
      <c r="M39" s="24"/>
      <c r="N39" s="24"/>
    </row>
    <row r="40" spans="1:15" ht="12.75" customHeight="1" x14ac:dyDescent="0.25">
      <c r="A40" s="103"/>
      <c r="B40" s="125" t="s">
        <v>20</v>
      </c>
      <c r="C40" s="125"/>
      <c r="D40" s="125"/>
      <c r="E40" s="125"/>
      <c r="F40" s="125"/>
      <c r="G40" s="125"/>
      <c r="H40" s="30"/>
      <c r="I40" s="31" t="s">
        <v>1</v>
      </c>
      <c r="J40" s="10"/>
      <c r="K40" s="8"/>
      <c r="M40" s="24"/>
      <c r="N40" s="24"/>
    </row>
    <row r="41" spans="1:15" ht="12.75" customHeight="1" x14ac:dyDescent="0.2">
      <c r="A41" s="103"/>
      <c r="B41" s="127" t="s">
        <v>15</v>
      </c>
      <c r="C41" s="127"/>
      <c r="D41" s="127"/>
      <c r="E41" s="25" t="s">
        <v>3</v>
      </c>
      <c r="F41" s="13" t="s">
        <v>4</v>
      </c>
      <c r="G41" s="26" t="s">
        <v>5</v>
      </c>
      <c r="H41" s="12" t="s">
        <v>6</v>
      </c>
      <c r="I41" s="27" t="s">
        <v>21</v>
      </c>
      <c r="J41" s="27" t="s">
        <v>22</v>
      </c>
      <c r="K41" s="27" t="s">
        <v>23</v>
      </c>
      <c r="L41" s="27" t="s">
        <v>24</v>
      </c>
      <c r="M41" s="24"/>
      <c r="N41" s="24"/>
    </row>
    <row r="42" spans="1:15" s="11" customFormat="1" ht="12.75" customHeight="1" x14ac:dyDescent="0.2">
      <c r="A42" s="158"/>
      <c r="B42" s="105" t="s">
        <v>80</v>
      </c>
      <c r="C42" s="105"/>
      <c r="D42" s="105"/>
      <c r="E42" s="69" t="s">
        <v>81</v>
      </c>
      <c r="F42" s="82">
        <v>44224</v>
      </c>
      <c r="G42" s="82">
        <v>44230</v>
      </c>
      <c r="H42" s="80">
        <v>44234</v>
      </c>
      <c r="I42" s="81">
        <v>44250</v>
      </c>
      <c r="J42" s="72">
        <f t="shared" ref="J42" si="3">I42+9</f>
        <v>44259</v>
      </c>
      <c r="K42" s="72">
        <f t="shared" ref="K42" si="4">I42+7</f>
        <v>44257</v>
      </c>
      <c r="L42" s="72">
        <f t="shared" ref="L42" si="5">I42+13</f>
        <v>44263</v>
      </c>
      <c r="M42" s="142"/>
    </row>
    <row r="43" spans="1:15" s="11" customFormat="1" ht="12.75" customHeight="1" x14ac:dyDescent="0.2">
      <c r="A43" s="158"/>
      <c r="B43" s="84" t="s">
        <v>74</v>
      </c>
      <c r="C43" s="85"/>
      <c r="D43" s="86"/>
      <c r="E43" s="83" t="s">
        <v>75</v>
      </c>
      <c r="F43" s="82">
        <v>44239</v>
      </c>
      <c r="G43" s="82">
        <v>44245</v>
      </c>
      <c r="H43" s="80">
        <v>44249</v>
      </c>
      <c r="I43" s="81">
        <v>44261</v>
      </c>
      <c r="J43" s="72">
        <f t="shared" ref="J43:J50" si="6">I43+9</f>
        <v>44270</v>
      </c>
      <c r="K43" s="72">
        <f t="shared" ref="K43:K50" si="7">I43+7</f>
        <v>44268</v>
      </c>
      <c r="L43" s="72">
        <f t="shared" ref="L43:L50" si="8">I43+13</f>
        <v>44274</v>
      </c>
      <c r="M43" s="143"/>
    </row>
    <row r="44" spans="1:15" s="11" customFormat="1" ht="12.75" customHeight="1" x14ac:dyDescent="0.2">
      <c r="A44" s="157"/>
      <c r="B44" s="84" t="s">
        <v>76</v>
      </c>
      <c r="C44" s="85"/>
      <c r="D44" s="86"/>
      <c r="E44" s="83" t="s">
        <v>77</v>
      </c>
      <c r="F44" s="82">
        <v>44238</v>
      </c>
      <c r="G44" s="82">
        <v>44243</v>
      </c>
      <c r="H44" s="80">
        <v>44248</v>
      </c>
      <c r="I44" s="81">
        <v>44260</v>
      </c>
      <c r="J44" s="72">
        <f t="shared" si="6"/>
        <v>44269</v>
      </c>
      <c r="K44" s="72">
        <f t="shared" si="7"/>
        <v>44267</v>
      </c>
      <c r="L44" s="72">
        <f t="shared" si="8"/>
        <v>44273</v>
      </c>
      <c r="M44" s="143"/>
    </row>
    <row r="45" spans="1:15" s="11" customFormat="1" ht="12.75" customHeight="1" x14ac:dyDescent="0.2">
      <c r="A45" s="158"/>
      <c r="B45" s="76" t="s">
        <v>78</v>
      </c>
      <c r="C45" s="76"/>
      <c r="D45" s="76"/>
      <c r="E45" s="69" t="s">
        <v>79</v>
      </c>
      <c r="F45" s="82">
        <v>44228</v>
      </c>
      <c r="G45" s="82">
        <v>44250</v>
      </c>
      <c r="H45" s="80">
        <v>44255</v>
      </c>
      <c r="I45" s="81">
        <v>44267</v>
      </c>
      <c r="J45" s="72">
        <f t="shared" si="6"/>
        <v>44276</v>
      </c>
      <c r="K45" s="72">
        <f t="shared" si="7"/>
        <v>44274</v>
      </c>
      <c r="L45" s="72">
        <f t="shared" si="8"/>
        <v>44280</v>
      </c>
      <c r="M45" s="143"/>
    </row>
    <row r="46" spans="1:15" s="8" customFormat="1" ht="12.75" customHeight="1" x14ac:dyDescent="0.2">
      <c r="A46" s="158"/>
      <c r="B46" s="84" t="s">
        <v>82</v>
      </c>
      <c r="C46" s="85"/>
      <c r="D46" s="86"/>
      <c r="E46" s="83" t="s">
        <v>83</v>
      </c>
      <c r="F46" s="82">
        <v>44251</v>
      </c>
      <c r="G46" s="82">
        <v>44256</v>
      </c>
      <c r="H46" s="80">
        <v>44260</v>
      </c>
      <c r="I46" s="81">
        <v>44274</v>
      </c>
      <c r="J46" s="72">
        <f t="shared" si="6"/>
        <v>44283</v>
      </c>
      <c r="K46" s="72">
        <f t="shared" si="7"/>
        <v>44281</v>
      </c>
      <c r="L46" s="72">
        <f t="shared" si="8"/>
        <v>44287</v>
      </c>
      <c r="M46" s="143"/>
      <c r="N46" s="11"/>
    </row>
    <row r="47" spans="1:15" s="34" customFormat="1" ht="12.75" customHeight="1" x14ac:dyDescent="0.2">
      <c r="A47" s="157"/>
      <c r="B47" s="84" t="s">
        <v>84</v>
      </c>
      <c r="C47" s="85"/>
      <c r="D47" s="86"/>
      <c r="E47" s="83" t="s">
        <v>85</v>
      </c>
      <c r="F47" s="82">
        <v>44230</v>
      </c>
      <c r="G47" s="82">
        <v>44263</v>
      </c>
      <c r="H47" s="80">
        <v>44267</v>
      </c>
      <c r="I47" s="81">
        <v>44281</v>
      </c>
      <c r="J47" s="72">
        <f t="shared" si="6"/>
        <v>44290</v>
      </c>
      <c r="K47" s="72">
        <f t="shared" si="7"/>
        <v>44288</v>
      </c>
      <c r="L47" s="72">
        <f t="shared" si="8"/>
        <v>44294</v>
      </c>
      <c r="M47" s="143"/>
      <c r="N47" s="141"/>
    </row>
    <row r="48" spans="1:15" s="34" customFormat="1" ht="13.5" customHeight="1" x14ac:dyDescent="0.2">
      <c r="A48" s="158"/>
      <c r="B48" s="76" t="s">
        <v>74</v>
      </c>
      <c r="C48" s="76"/>
      <c r="D48" s="76"/>
      <c r="E48" s="69" t="s">
        <v>86</v>
      </c>
      <c r="F48" s="82">
        <v>44271</v>
      </c>
      <c r="G48" s="82">
        <v>44274</v>
      </c>
      <c r="H48" s="80">
        <v>44280</v>
      </c>
      <c r="I48" s="81">
        <v>44292</v>
      </c>
      <c r="J48" s="72">
        <f t="shared" si="6"/>
        <v>44301</v>
      </c>
      <c r="K48" s="72">
        <f t="shared" si="7"/>
        <v>44299</v>
      </c>
      <c r="L48" s="72">
        <f t="shared" si="8"/>
        <v>44305</v>
      </c>
      <c r="M48" s="143"/>
      <c r="N48" s="141"/>
    </row>
    <row r="49" spans="1:14" s="34" customFormat="1" ht="12.75" customHeight="1" x14ac:dyDescent="0.2">
      <c r="A49" s="159"/>
      <c r="B49" s="84" t="s">
        <v>78</v>
      </c>
      <c r="C49" s="85"/>
      <c r="D49" s="86"/>
      <c r="E49" s="83" t="s">
        <v>91</v>
      </c>
      <c r="F49" s="82">
        <v>44279</v>
      </c>
      <c r="G49" s="82">
        <v>44285</v>
      </c>
      <c r="H49" s="80">
        <v>44288</v>
      </c>
      <c r="I49" s="81">
        <v>44302</v>
      </c>
      <c r="J49" s="72">
        <f t="shared" si="6"/>
        <v>44311</v>
      </c>
      <c r="K49" s="72">
        <f t="shared" si="7"/>
        <v>44309</v>
      </c>
      <c r="L49" s="72">
        <f t="shared" si="8"/>
        <v>44315</v>
      </c>
      <c r="M49" s="143"/>
      <c r="N49" s="141"/>
    </row>
    <row r="50" spans="1:14" s="34" customFormat="1" ht="12.75" customHeight="1" x14ac:dyDescent="0.2">
      <c r="A50" s="160"/>
      <c r="B50" s="76" t="s">
        <v>82</v>
      </c>
      <c r="C50" s="76"/>
      <c r="D50" s="76"/>
      <c r="E50" s="69" t="s">
        <v>92</v>
      </c>
      <c r="F50" s="82">
        <v>44279</v>
      </c>
      <c r="G50" s="82">
        <v>44285</v>
      </c>
      <c r="H50" s="80">
        <v>94</v>
      </c>
      <c r="I50" s="81">
        <v>44309</v>
      </c>
      <c r="J50" s="72">
        <f t="shared" si="6"/>
        <v>44318</v>
      </c>
      <c r="K50" s="72">
        <f t="shared" si="7"/>
        <v>44316</v>
      </c>
      <c r="L50" s="72">
        <f t="shared" si="8"/>
        <v>44322</v>
      </c>
      <c r="M50" s="143"/>
      <c r="N50" s="141"/>
    </row>
    <row r="51" spans="1:14" s="34" customFormat="1" ht="12.75" customHeight="1" x14ac:dyDescent="0.2">
      <c r="A51" s="157"/>
      <c r="C51" s="77"/>
      <c r="D51" s="77"/>
      <c r="E51" s="78"/>
      <c r="F51" s="75"/>
      <c r="G51" s="75"/>
      <c r="H51" s="75"/>
      <c r="I51" s="75"/>
      <c r="J51" s="75"/>
      <c r="K51" s="75"/>
      <c r="L51" s="75"/>
      <c r="M51" s="144"/>
      <c r="N51" s="141"/>
    </row>
    <row r="52" spans="1:14" s="34" customFormat="1" ht="12.75" customHeight="1" x14ac:dyDescent="0.2">
      <c r="A52" s="103"/>
      <c r="B52" s="18"/>
      <c r="C52" s="18"/>
      <c r="D52" s="18"/>
      <c r="E52" s="38"/>
      <c r="F52" s="17"/>
      <c r="G52" s="17"/>
      <c r="H52" s="17"/>
      <c r="I52" s="17"/>
      <c r="J52" s="17"/>
      <c r="K52" s="17"/>
    </row>
    <row r="53" spans="1:14" ht="12.75" customHeight="1" x14ac:dyDescent="0.25">
      <c r="A53" s="103"/>
      <c r="B53" s="125" t="s">
        <v>25</v>
      </c>
      <c r="C53" s="125"/>
      <c r="D53" s="125"/>
      <c r="E53" s="128"/>
      <c r="F53" s="128"/>
      <c r="G53" s="39"/>
      <c r="H53" s="8"/>
      <c r="I53" s="8"/>
      <c r="J53" s="8"/>
      <c r="K53" s="8"/>
    </row>
    <row r="54" spans="1:14" ht="12.75" customHeight="1" x14ac:dyDescent="0.2">
      <c r="A54" s="103"/>
      <c r="B54" s="130" t="s">
        <v>15</v>
      </c>
      <c r="C54" s="131"/>
      <c r="D54" s="132"/>
      <c r="E54" s="25" t="s">
        <v>3</v>
      </c>
      <c r="F54" s="13" t="s">
        <v>4</v>
      </c>
      <c r="G54" s="26" t="s">
        <v>5</v>
      </c>
      <c r="H54" s="12" t="s">
        <v>6</v>
      </c>
      <c r="I54" s="27" t="s">
        <v>26</v>
      </c>
      <c r="J54" s="27" t="s">
        <v>27</v>
      </c>
      <c r="K54" s="70"/>
    </row>
    <row r="55" spans="1:14" s="34" customFormat="1" ht="12.75" customHeight="1" x14ac:dyDescent="0.2">
      <c r="A55" s="161"/>
      <c r="B55" s="121" t="str">
        <f t="shared" ref="B55:B63" si="9">B42</f>
        <v xml:space="preserve">KOTA LARIS </v>
      </c>
      <c r="C55" s="122"/>
      <c r="D55" s="123"/>
      <c r="E55" s="40" t="str">
        <f t="shared" ref="E55:H57" si="10">E42</f>
        <v>049N</v>
      </c>
      <c r="F55" s="80">
        <f t="shared" si="10"/>
        <v>44224</v>
      </c>
      <c r="G55" s="80">
        <f t="shared" si="10"/>
        <v>44230</v>
      </c>
      <c r="H55" s="80">
        <f t="shared" si="10"/>
        <v>44234</v>
      </c>
      <c r="I55" s="80">
        <f>H42+27</f>
        <v>44261</v>
      </c>
      <c r="J55" s="80">
        <f>H42+39</f>
        <v>44273</v>
      </c>
      <c r="K55" s="71"/>
    </row>
    <row r="56" spans="1:14" ht="12.75" customHeight="1" x14ac:dyDescent="0.2">
      <c r="A56" s="103"/>
      <c r="B56" s="121" t="str">
        <f t="shared" si="9"/>
        <v>KOTA LAMBAI</v>
      </c>
      <c r="C56" s="122"/>
      <c r="D56" s="123"/>
      <c r="E56" s="40" t="str">
        <f t="shared" si="10"/>
        <v>136N</v>
      </c>
      <c r="F56" s="80">
        <f t="shared" si="10"/>
        <v>44239</v>
      </c>
      <c r="G56" s="80">
        <f t="shared" si="10"/>
        <v>44245</v>
      </c>
      <c r="H56" s="80">
        <f t="shared" si="10"/>
        <v>44249</v>
      </c>
      <c r="I56" s="80">
        <f>H43+27</f>
        <v>44276</v>
      </c>
      <c r="J56" s="80">
        <f>H43+39</f>
        <v>44288</v>
      </c>
      <c r="K56" s="71"/>
    </row>
    <row r="57" spans="1:14" ht="12.75" customHeight="1" x14ac:dyDescent="0.2">
      <c r="A57" s="103"/>
      <c r="B57" s="121" t="str">
        <f t="shared" si="9"/>
        <v>OOCL BRISBANE</v>
      </c>
      <c r="C57" s="122"/>
      <c r="D57" s="123"/>
      <c r="E57" s="40" t="str">
        <f t="shared" si="10"/>
        <v>197N</v>
      </c>
      <c r="F57" s="80">
        <f t="shared" si="10"/>
        <v>44238</v>
      </c>
      <c r="G57" s="80">
        <f t="shared" si="10"/>
        <v>44243</v>
      </c>
      <c r="H57" s="80">
        <f t="shared" si="10"/>
        <v>44248</v>
      </c>
      <c r="I57" s="80">
        <f t="shared" ref="I57" si="11">H44+27</f>
        <v>44275</v>
      </c>
      <c r="J57" s="80">
        <f t="shared" ref="J57" si="12">H44+39</f>
        <v>44287</v>
      </c>
      <c r="K57" s="71"/>
    </row>
    <row r="58" spans="1:14" ht="12.75" customHeight="1" x14ac:dyDescent="0.2">
      <c r="A58" s="103"/>
      <c r="B58" s="121" t="str">
        <f t="shared" si="9"/>
        <v>OOCL HOUSTON</v>
      </c>
      <c r="C58" s="122"/>
      <c r="D58" s="123"/>
      <c r="E58" s="69">
        <v>6136</v>
      </c>
      <c r="F58" s="80">
        <f t="shared" ref="F58:H63" si="13">F45</f>
        <v>44228</v>
      </c>
      <c r="G58" s="80">
        <f t="shared" si="13"/>
        <v>44250</v>
      </c>
      <c r="H58" s="80">
        <f t="shared" si="13"/>
        <v>44255</v>
      </c>
      <c r="I58" s="80">
        <f t="shared" ref="I58:I63" si="14">H45+27</f>
        <v>44282</v>
      </c>
      <c r="J58" s="80">
        <f t="shared" ref="J58:J63" si="15">H45+39</f>
        <v>44294</v>
      </c>
      <c r="K58" s="71"/>
    </row>
    <row r="59" spans="1:14" ht="12.75" customHeight="1" x14ac:dyDescent="0.2">
      <c r="A59" s="103"/>
      <c r="B59" s="121" t="str">
        <f t="shared" si="9"/>
        <v>KOTA LUMAYAN</v>
      </c>
      <c r="C59" s="122"/>
      <c r="D59" s="123"/>
      <c r="E59" s="40" t="str">
        <f>E46</f>
        <v>138N</v>
      </c>
      <c r="F59" s="80">
        <f t="shared" si="13"/>
        <v>44251</v>
      </c>
      <c r="G59" s="80">
        <f t="shared" si="13"/>
        <v>44256</v>
      </c>
      <c r="H59" s="80">
        <f t="shared" si="13"/>
        <v>44260</v>
      </c>
      <c r="I59" s="80">
        <f t="shared" si="14"/>
        <v>44287</v>
      </c>
      <c r="J59" s="80">
        <f t="shared" si="15"/>
        <v>44299</v>
      </c>
      <c r="K59" s="71"/>
    </row>
    <row r="60" spans="1:14" ht="12.75" customHeight="1" x14ac:dyDescent="0.2">
      <c r="A60" s="103"/>
      <c r="B60" s="121" t="str">
        <f t="shared" si="9"/>
        <v>OOCL YOKOHAMA</v>
      </c>
      <c r="C60" s="122"/>
      <c r="D60" s="123"/>
      <c r="E60" s="40" t="str">
        <f>E47</f>
        <v>160N</v>
      </c>
      <c r="F60" s="80">
        <f t="shared" si="13"/>
        <v>44230</v>
      </c>
      <c r="G60" s="80">
        <f t="shared" si="13"/>
        <v>44263</v>
      </c>
      <c r="H60" s="80">
        <f t="shared" si="13"/>
        <v>44267</v>
      </c>
      <c r="I60" s="80">
        <f t="shared" si="14"/>
        <v>44294</v>
      </c>
      <c r="J60" s="80">
        <f t="shared" si="15"/>
        <v>44306</v>
      </c>
      <c r="K60" s="71"/>
    </row>
    <row r="61" spans="1:14" ht="12.75" customHeight="1" x14ac:dyDescent="0.2">
      <c r="A61" s="103"/>
      <c r="B61" s="121" t="str">
        <f t="shared" si="9"/>
        <v>KOTA LAMBAI</v>
      </c>
      <c r="C61" s="122"/>
      <c r="D61" s="123"/>
      <c r="E61" s="40" t="str">
        <f>E48</f>
        <v>137N</v>
      </c>
      <c r="F61" s="80">
        <f t="shared" si="13"/>
        <v>44271</v>
      </c>
      <c r="G61" s="80">
        <f t="shared" si="13"/>
        <v>44274</v>
      </c>
      <c r="H61" s="80">
        <f t="shared" si="13"/>
        <v>44280</v>
      </c>
      <c r="I61" s="80">
        <f t="shared" si="14"/>
        <v>44307</v>
      </c>
      <c r="J61" s="80">
        <f t="shared" si="15"/>
        <v>44319</v>
      </c>
      <c r="K61" s="71"/>
    </row>
    <row r="62" spans="1:14" ht="12.75" customHeight="1" x14ac:dyDescent="0.2">
      <c r="A62" s="103"/>
      <c r="B62" s="121" t="str">
        <f t="shared" si="9"/>
        <v>OOCL HOUSTON</v>
      </c>
      <c r="C62" s="122"/>
      <c r="D62" s="123"/>
      <c r="E62" s="69">
        <v>6136</v>
      </c>
      <c r="F62" s="80">
        <f t="shared" si="13"/>
        <v>44279</v>
      </c>
      <c r="G62" s="80">
        <f t="shared" si="13"/>
        <v>44285</v>
      </c>
      <c r="H62" s="80">
        <f t="shared" si="13"/>
        <v>44288</v>
      </c>
      <c r="I62" s="80">
        <f t="shared" si="14"/>
        <v>44315</v>
      </c>
      <c r="J62" s="80">
        <f t="shared" si="15"/>
        <v>44327</v>
      </c>
      <c r="K62" s="71"/>
    </row>
    <row r="63" spans="1:14" ht="12.75" customHeight="1" x14ac:dyDescent="0.2">
      <c r="A63" s="103"/>
      <c r="B63" s="124" t="str">
        <f t="shared" si="9"/>
        <v>KOTA LUMAYAN</v>
      </c>
      <c r="C63" s="124"/>
      <c r="D63" s="124"/>
      <c r="E63" s="40" t="str">
        <f>E50</f>
        <v>139N</v>
      </c>
      <c r="F63" s="80">
        <f t="shared" si="13"/>
        <v>44279</v>
      </c>
      <c r="G63" s="80">
        <f t="shared" si="13"/>
        <v>44285</v>
      </c>
      <c r="H63" s="80">
        <f t="shared" si="13"/>
        <v>94</v>
      </c>
      <c r="I63" s="80">
        <f t="shared" si="14"/>
        <v>121</v>
      </c>
      <c r="J63" s="80">
        <f t="shared" si="15"/>
        <v>133</v>
      </c>
      <c r="K63" s="71"/>
    </row>
    <row r="64" spans="1:14" ht="12.75" customHeight="1" x14ac:dyDescent="0.2">
      <c r="A64" s="103"/>
      <c r="B64" s="24"/>
      <c r="C64" s="24"/>
      <c r="D64" s="24"/>
      <c r="E64" s="38"/>
      <c r="F64" s="17"/>
      <c r="G64" s="17"/>
      <c r="H64" s="17"/>
      <c r="I64" s="17"/>
      <c r="J64" s="17"/>
      <c r="K64" s="17"/>
    </row>
    <row r="65" spans="1:11" ht="12.75" customHeight="1" x14ac:dyDescent="0.2">
      <c r="A65" s="103"/>
    </row>
    <row r="66" spans="1:11" ht="12.75" customHeight="1" x14ac:dyDescent="0.25">
      <c r="A66" s="103"/>
      <c r="B66" s="125" t="s">
        <v>28</v>
      </c>
      <c r="C66" s="125"/>
      <c r="D66" s="125"/>
      <c r="E66" s="128"/>
      <c r="F66" s="39"/>
      <c r="G66" s="41"/>
      <c r="H66" s="8"/>
      <c r="I66" s="8"/>
      <c r="J66" s="8"/>
      <c r="K66" s="8"/>
    </row>
    <row r="67" spans="1:11" ht="12.75" customHeight="1" x14ac:dyDescent="0.2">
      <c r="A67" s="103"/>
      <c r="B67" s="133" t="s">
        <v>15</v>
      </c>
      <c r="C67" s="134"/>
      <c r="D67" s="135"/>
      <c r="E67" s="25" t="s">
        <v>3</v>
      </c>
      <c r="F67" s="13" t="s">
        <v>4</v>
      </c>
      <c r="G67" s="26" t="s">
        <v>5</v>
      </c>
      <c r="H67" s="12" t="s">
        <v>6</v>
      </c>
      <c r="I67" s="26" t="s">
        <v>29</v>
      </c>
      <c r="J67" s="26" t="s">
        <v>30</v>
      </c>
      <c r="K67" s="15"/>
    </row>
    <row r="68" spans="1:11" s="34" customFormat="1" ht="12.75" customHeight="1" x14ac:dyDescent="0.2">
      <c r="A68" s="161"/>
      <c r="B68" s="121" t="str">
        <f>B31</f>
        <v>OOCL KUALA LUMPUR</v>
      </c>
      <c r="C68" s="122"/>
      <c r="D68" s="123"/>
      <c r="E68" s="40" t="str">
        <f t="shared" ref="E68:H72" si="16">E31</f>
        <v>142N</v>
      </c>
      <c r="F68" s="80">
        <f t="shared" si="16"/>
        <v>44232</v>
      </c>
      <c r="G68" s="80">
        <f t="shared" si="16"/>
        <v>44237</v>
      </c>
      <c r="H68" s="80">
        <f t="shared" si="16"/>
        <v>44242</v>
      </c>
      <c r="I68" s="80">
        <f>I31+23</f>
        <v>44286</v>
      </c>
      <c r="J68" s="80">
        <f>I31+23</f>
        <v>44286</v>
      </c>
      <c r="K68" s="17"/>
    </row>
    <row r="69" spans="1:11" ht="12.75" customHeight="1" x14ac:dyDescent="0.2">
      <c r="A69" s="103"/>
      <c r="B69" s="121" t="str">
        <f>B32</f>
        <v>XIN YAN TAI</v>
      </c>
      <c r="C69" s="122"/>
      <c r="D69" s="123"/>
      <c r="E69" s="40" t="str">
        <f t="shared" si="16"/>
        <v>209N</v>
      </c>
      <c r="F69" s="80">
        <f t="shared" si="16"/>
        <v>44235</v>
      </c>
      <c r="G69" s="80">
        <f t="shared" si="16"/>
        <v>44238</v>
      </c>
      <c r="H69" s="80">
        <f t="shared" si="16"/>
        <v>44244</v>
      </c>
      <c r="I69" s="80">
        <f>I32+23</f>
        <v>44293</v>
      </c>
      <c r="J69" s="80">
        <f>I32+23</f>
        <v>44293</v>
      </c>
      <c r="K69" s="17"/>
    </row>
    <row r="70" spans="1:11" ht="12.75" customHeight="1" x14ac:dyDescent="0.2">
      <c r="A70" s="103"/>
      <c r="B70" s="121" t="str">
        <f>B33</f>
        <v>COSCO HONG KONG</v>
      </c>
      <c r="C70" s="122"/>
      <c r="D70" s="123"/>
      <c r="E70" s="40" t="str">
        <f t="shared" si="16"/>
        <v>157N</v>
      </c>
      <c r="F70" s="80">
        <f t="shared" si="16"/>
        <v>44242</v>
      </c>
      <c r="G70" s="80">
        <f t="shared" si="16"/>
        <v>44246</v>
      </c>
      <c r="H70" s="80">
        <f t="shared" si="16"/>
        <v>44252</v>
      </c>
      <c r="I70" s="80">
        <f>I33+23</f>
        <v>44300</v>
      </c>
      <c r="J70" s="80">
        <f>I33+23</f>
        <v>44300</v>
      </c>
      <c r="K70" s="17"/>
    </row>
    <row r="71" spans="1:11" ht="12.75" customHeight="1" x14ac:dyDescent="0.2">
      <c r="A71" s="103"/>
      <c r="B71" s="121" t="str">
        <f>B34</f>
        <v>OOCL ITALY</v>
      </c>
      <c r="C71" s="122"/>
      <c r="D71" s="123"/>
      <c r="E71" s="40" t="str">
        <f t="shared" si="16"/>
        <v>109N</v>
      </c>
      <c r="F71" s="80">
        <f t="shared" si="16"/>
        <v>44251</v>
      </c>
      <c r="G71" s="80">
        <f t="shared" si="16"/>
        <v>44257</v>
      </c>
      <c r="H71" s="80">
        <f t="shared" si="16"/>
        <v>44262</v>
      </c>
      <c r="I71" s="80">
        <f>I34+23</f>
        <v>44307</v>
      </c>
      <c r="J71" s="80">
        <f>I34+23</f>
        <v>44307</v>
      </c>
      <c r="K71" s="17"/>
    </row>
    <row r="72" spans="1:11" ht="12.75" customHeight="1" x14ac:dyDescent="0.2">
      <c r="A72" s="103"/>
      <c r="B72" s="121" t="str">
        <f>B35</f>
        <v>COSCO FELIXTOWE</v>
      </c>
      <c r="C72" s="122"/>
      <c r="D72" s="123"/>
      <c r="E72" s="40" t="str">
        <f t="shared" si="16"/>
        <v>164N</v>
      </c>
      <c r="F72" s="80">
        <f t="shared" si="16"/>
        <v>44260</v>
      </c>
      <c r="G72" s="80">
        <f t="shared" si="16"/>
        <v>44265</v>
      </c>
      <c r="H72" s="80">
        <f t="shared" si="16"/>
        <v>44270</v>
      </c>
      <c r="I72" s="80">
        <f>I35+23</f>
        <v>44314</v>
      </c>
      <c r="J72" s="80">
        <f>I35+23</f>
        <v>44314</v>
      </c>
      <c r="K72" s="17"/>
    </row>
    <row r="73" spans="1:11" ht="12.75" customHeight="1" x14ac:dyDescent="0.2">
      <c r="A73" s="103"/>
      <c r="B73" s="24"/>
      <c r="C73" s="24"/>
      <c r="D73" s="24"/>
      <c r="E73" s="42"/>
      <c r="F73" s="17"/>
      <c r="G73" s="17"/>
      <c r="H73" s="17"/>
      <c r="I73" s="17"/>
      <c r="J73" s="17"/>
      <c r="K73" s="17"/>
    </row>
    <row r="74" spans="1:11" ht="12.75" customHeight="1" x14ac:dyDescent="0.2">
      <c r="A74" s="103"/>
      <c r="B74" s="36"/>
      <c r="C74" s="36"/>
      <c r="D74" s="36"/>
      <c r="E74" s="43"/>
      <c r="F74" s="36"/>
      <c r="G74" s="36"/>
      <c r="H74" s="36"/>
      <c r="I74" s="36"/>
    </row>
    <row r="75" spans="1:11" ht="12.75" customHeight="1" x14ac:dyDescent="0.25">
      <c r="A75" s="103"/>
      <c r="B75" s="125" t="s">
        <v>31</v>
      </c>
      <c r="C75" s="125"/>
      <c r="D75" s="125"/>
      <c r="E75" s="125"/>
      <c r="F75" s="44"/>
      <c r="G75" s="44"/>
      <c r="H75" s="44"/>
      <c r="I75" s="44"/>
      <c r="J75" s="8"/>
      <c r="K75" s="8"/>
    </row>
    <row r="76" spans="1:11" s="1" customFormat="1" ht="12.75" customHeight="1" x14ac:dyDescent="0.2">
      <c r="A76" s="162"/>
      <c r="B76" s="126" t="s">
        <v>15</v>
      </c>
      <c r="C76" s="126"/>
      <c r="D76" s="126"/>
      <c r="E76" s="25" t="s">
        <v>3</v>
      </c>
      <c r="F76" s="13" t="s">
        <v>4</v>
      </c>
      <c r="G76" s="45" t="s">
        <v>5</v>
      </c>
      <c r="H76" s="46" t="s">
        <v>6</v>
      </c>
      <c r="I76" s="27" t="s">
        <v>32</v>
      </c>
      <c r="J76" s="27" t="s">
        <v>33</v>
      </c>
    </row>
    <row r="77" spans="1:11" s="34" customFormat="1" ht="12.75" customHeight="1" x14ac:dyDescent="0.2">
      <c r="A77" s="161"/>
      <c r="B77" s="124" t="str">
        <f t="shared" ref="B77:B85" si="17">B42</f>
        <v xml:space="preserve">KOTA LARIS </v>
      </c>
      <c r="C77" s="124"/>
      <c r="D77" s="124"/>
      <c r="E77" s="40" t="str">
        <f t="shared" ref="E77:H85" si="18">E42</f>
        <v>049N</v>
      </c>
      <c r="F77" s="80">
        <f t="shared" si="18"/>
        <v>44224</v>
      </c>
      <c r="G77" s="80">
        <f t="shared" si="18"/>
        <v>44230</v>
      </c>
      <c r="H77" s="80">
        <f t="shared" si="18"/>
        <v>44234</v>
      </c>
      <c r="I77" s="80">
        <f t="shared" ref="I77:I85" si="19">H77+42</f>
        <v>44276</v>
      </c>
      <c r="J77" s="80">
        <f t="shared" ref="J77:J85" si="20">H77+46</f>
        <v>44280</v>
      </c>
    </row>
    <row r="78" spans="1:11" ht="12.75" customHeight="1" x14ac:dyDescent="0.2">
      <c r="A78" s="103"/>
      <c r="B78" s="124" t="str">
        <f t="shared" si="17"/>
        <v>KOTA LAMBAI</v>
      </c>
      <c r="C78" s="124"/>
      <c r="D78" s="124"/>
      <c r="E78" s="40" t="str">
        <f t="shared" si="18"/>
        <v>136N</v>
      </c>
      <c r="F78" s="80">
        <f t="shared" si="18"/>
        <v>44239</v>
      </c>
      <c r="G78" s="80">
        <f t="shared" si="18"/>
        <v>44245</v>
      </c>
      <c r="H78" s="80">
        <f t="shared" si="18"/>
        <v>44249</v>
      </c>
      <c r="I78" s="80">
        <f t="shared" ref="I78" si="21">H78+42</f>
        <v>44291</v>
      </c>
      <c r="J78" s="80">
        <f t="shared" ref="J78" si="22">H78+46</f>
        <v>44295</v>
      </c>
    </row>
    <row r="79" spans="1:11" ht="12.75" customHeight="1" x14ac:dyDescent="0.2">
      <c r="A79" s="103"/>
      <c r="B79" s="124" t="str">
        <f t="shared" si="17"/>
        <v>OOCL BRISBANE</v>
      </c>
      <c r="C79" s="124"/>
      <c r="D79" s="124"/>
      <c r="E79" s="40" t="str">
        <f t="shared" si="18"/>
        <v>197N</v>
      </c>
      <c r="F79" s="80">
        <f t="shared" si="18"/>
        <v>44238</v>
      </c>
      <c r="G79" s="80">
        <f t="shared" si="18"/>
        <v>44243</v>
      </c>
      <c r="H79" s="80">
        <f t="shared" si="18"/>
        <v>44248</v>
      </c>
      <c r="I79" s="80">
        <f t="shared" si="19"/>
        <v>44290</v>
      </c>
      <c r="J79" s="80">
        <f t="shared" si="20"/>
        <v>44294</v>
      </c>
    </row>
    <row r="80" spans="1:11" ht="12.75" customHeight="1" x14ac:dyDescent="0.2">
      <c r="A80" s="103"/>
      <c r="B80" s="124" t="str">
        <f t="shared" si="17"/>
        <v>OOCL HOUSTON</v>
      </c>
      <c r="C80" s="124"/>
      <c r="D80" s="124"/>
      <c r="E80" s="40" t="str">
        <f t="shared" si="18"/>
        <v>166N</v>
      </c>
      <c r="F80" s="80">
        <f t="shared" si="18"/>
        <v>44228</v>
      </c>
      <c r="G80" s="80">
        <f t="shared" si="18"/>
        <v>44250</v>
      </c>
      <c r="H80" s="80">
        <f t="shared" si="18"/>
        <v>44255</v>
      </c>
      <c r="I80" s="80">
        <f t="shared" si="19"/>
        <v>44297</v>
      </c>
      <c r="J80" s="80">
        <f t="shared" si="20"/>
        <v>44301</v>
      </c>
    </row>
    <row r="81" spans="1:11" ht="12.75" customHeight="1" x14ac:dyDescent="0.2">
      <c r="A81" s="103"/>
      <c r="B81" s="124" t="str">
        <f t="shared" si="17"/>
        <v>KOTA LUMAYAN</v>
      </c>
      <c r="C81" s="124"/>
      <c r="D81" s="124"/>
      <c r="E81" s="40" t="str">
        <f t="shared" si="18"/>
        <v>138N</v>
      </c>
      <c r="F81" s="80">
        <f t="shared" si="18"/>
        <v>44251</v>
      </c>
      <c r="G81" s="80">
        <f t="shared" si="18"/>
        <v>44256</v>
      </c>
      <c r="H81" s="80">
        <f t="shared" si="18"/>
        <v>44260</v>
      </c>
      <c r="I81" s="80">
        <f t="shared" si="19"/>
        <v>44302</v>
      </c>
      <c r="J81" s="80">
        <f t="shared" si="20"/>
        <v>44306</v>
      </c>
    </row>
    <row r="82" spans="1:11" ht="12.75" customHeight="1" x14ac:dyDescent="0.2">
      <c r="A82" s="103"/>
      <c r="B82" s="124" t="str">
        <f t="shared" si="17"/>
        <v>OOCL YOKOHAMA</v>
      </c>
      <c r="C82" s="124"/>
      <c r="D82" s="124"/>
      <c r="E82" s="40" t="str">
        <f t="shared" si="18"/>
        <v>160N</v>
      </c>
      <c r="F82" s="80">
        <f t="shared" si="18"/>
        <v>44230</v>
      </c>
      <c r="G82" s="80">
        <f t="shared" si="18"/>
        <v>44263</v>
      </c>
      <c r="H82" s="80">
        <f t="shared" si="18"/>
        <v>44267</v>
      </c>
      <c r="I82" s="80">
        <f t="shared" si="19"/>
        <v>44309</v>
      </c>
      <c r="J82" s="80">
        <f t="shared" si="20"/>
        <v>44313</v>
      </c>
    </row>
    <row r="83" spans="1:11" ht="12.75" customHeight="1" x14ac:dyDescent="0.2">
      <c r="A83" s="103"/>
      <c r="B83" s="124" t="str">
        <f t="shared" si="17"/>
        <v>KOTA LAMBAI</v>
      </c>
      <c r="C83" s="124"/>
      <c r="D83" s="124"/>
      <c r="E83" s="40" t="str">
        <f t="shared" si="18"/>
        <v>137N</v>
      </c>
      <c r="F83" s="80">
        <f t="shared" si="18"/>
        <v>44271</v>
      </c>
      <c r="G83" s="80">
        <f t="shared" si="18"/>
        <v>44274</v>
      </c>
      <c r="H83" s="80">
        <f t="shared" si="18"/>
        <v>44280</v>
      </c>
      <c r="I83" s="80">
        <f t="shared" si="19"/>
        <v>44322</v>
      </c>
      <c r="J83" s="80">
        <f t="shared" si="20"/>
        <v>44326</v>
      </c>
    </row>
    <row r="84" spans="1:11" ht="12.75" customHeight="1" x14ac:dyDescent="0.2">
      <c r="A84" s="103"/>
      <c r="B84" s="124" t="str">
        <f t="shared" si="17"/>
        <v>OOCL HOUSTON</v>
      </c>
      <c r="C84" s="124"/>
      <c r="D84" s="124"/>
      <c r="E84" s="40" t="str">
        <f t="shared" si="18"/>
        <v>167N</v>
      </c>
      <c r="F84" s="80">
        <f t="shared" si="18"/>
        <v>44279</v>
      </c>
      <c r="G84" s="80">
        <f t="shared" si="18"/>
        <v>44285</v>
      </c>
      <c r="H84" s="80">
        <f t="shared" si="18"/>
        <v>44288</v>
      </c>
      <c r="I84" s="80">
        <f t="shared" si="19"/>
        <v>44330</v>
      </c>
      <c r="J84" s="80">
        <f t="shared" si="20"/>
        <v>44334</v>
      </c>
    </row>
    <row r="85" spans="1:11" ht="12.75" customHeight="1" x14ac:dyDescent="0.2">
      <c r="A85" s="103"/>
      <c r="B85" s="124" t="str">
        <f t="shared" si="17"/>
        <v>KOTA LUMAYAN</v>
      </c>
      <c r="C85" s="124"/>
      <c r="D85" s="124"/>
      <c r="E85" s="40" t="str">
        <f t="shared" si="18"/>
        <v>139N</v>
      </c>
      <c r="F85" s="80">
        <f t="shared" si="18"/>
        <v>44279</v>
      </c>
      <c r="G85" s="80">
        <f t="shared" si="18"/>
        <v>44285</v>
      </c>
      <c r="H85" s="80">
        <f t="shared" si="18"/>
        <v>94</v>
      </c>
      <c r="I85" s="80">
        <f t="shared" si="19"/>
        <v>136</v>
      </c>
      <c r="J85" s="80">
        <f t="shared" si="20"/>
        <v>140</v>
      </c>
    </row>
    <row r="86" spans="1:11" ht="12.75" customHeight="1" x14ac:dyDescent="0.2">
      <c r="A86" s="103"/>
      <c r="B86" s="24"/>
      <c r="C86" s="24"/>
      <c r="D86" s="24"/>
      <c r="E86" s="43"/>
      <c r="F86" s="36"/>
      <c r="G86" s="36"/>
      <c r="H86" s="36"/>
      <c r="I86" s="36"/>
    </row>
    <row r="87" spans="1:11" s="34" customFormat="1" ht="12.75" customHeight="1" x14ac:dyDescent="0.2">
      <c r="A87" s="161"/>
      <c r="B87" s="20"/>
      <c r="C87" s="20"/>
      <c r="D87" s="20"/>
      <c r="E87" s="7"/>
      <c r="F87" s="20"/>
      <c r="G87" s="20"/>
      <c r="H87" s="20"/>
      <c r="I87" s="20"/>
      <c r="J87" s="20"/>
      <c r="K87" s="20"/>
    </row>
    <row r="88" spans="1:11" ht="12.75" customHeight="1" x14ac:dyDescent="0.25">
      <c r="A88" s="103"/>
      <c r="B88" s="39" t="s">
        <v>34</v>
      </c>
      <c r="C88" s="39"/>
      <c r="D88" s="39"/>
      <c r="E88" s="43"/>
      <c r="F88" s="39"/>
      <c r="G88" s="39"/>
      <c r="H88" s="47"/>
      <c r="I88" s="48"/>
      <c r="J88" s="48"/>
      <c r="K88" s="8"/>
    </row>
    <row r="89" spans="1:11" ht="12.75" customHeight="1" x14ac:dyDescent="0.2">
      <c r="A89" s="103"/>
      <c r="B89" s="126" t="s">
        <v>15</v>
      </c>
      <c r="C89" s="126"/>
      <c r="D89" s="126"/>
      <c r="E89" s="25" t="s">
        <v>3</v>
      </c>
      <c r="F89" s="13" t="s">
        <v>4</v>
      </c>
      <c r="G89" s="26" t="s">
        <v>5</v>
      </c>
      <c r="H89" s="12" t="s">
        <v>6</v>
      </c>
      <c r="I89" s="27" t="s">
        <v>35</v>
      </c>
      <c r="J89" s="49"/>
      <c r="K89" s="49"/>
    </row>
    <row r="90" spans="1:11" ht="12.75" customHeight="1" x14ac:dyDescent="0.2">
      <c r="A90" s="103"/>
      <c r="B90" s="121" t="str">
        <f>B31</f>
        <v>OOCL KUALA LUMPUR</v>
      </c>
      <c r="C90" s="122"/>
      <c r="D90" s="123"/>
      <c r="E90" s="40" t="str">
        <f t="shared" ref="E90:H94" si="23">E31</f>
        <v>142N</v>
      </c>
      <c r="F90" s="80">
        <f t="shared" si="23"/>
        <v>44232</v>
      </c>
      <c r="G90" s="80">
        <f t="shared" si="23"/>
        <v>44237</v>
      </c>
      <c r="H90" s="80">
        <f t="shared" si="23"/>
        <v>44242</v>
      </c>
      <c r="I90" s="73">
        <f>I31+8</f>
        <v>44271</v>
      </c>
      <c r="J90" s="33"/>
      <c r="K90" s="33"/>
    </row>
    <row r="91" spans="1:11" ht="12.75" customHeight="1" x14ac:dyDescent="0.2">
      <c r="A91" s="103"/>
      <c r="B91" s="121" t="str">
        <f>B32</f>
        <v>XIN YAN TAI</v>
      </c>
      <c r="C91" s="122"/>
      <c r="D91" s="123"/>
      <c r="E91" s="40" t="str">
        <f t="shared" si="23"/>
        <v>209N</v>
      </c>
      <c r="F91" s="80">
        <f t="shared" si="23"/>
        <v>44235</v>
      </c>
      <c r="G91" s="80">
        <f t="shared" si="23"/>
        <v>44238</v>
      </c>
      <c r="H91" s="80">
        <f t="shared" si="23"/>
        <v>44244</v>
      </c>
      <c r="I91" s="73">
        <f>I32+8</f>
        <v>44278</v>
      </c>
      <c r="J91" s="33"/>
      <c r="K91" s="33"/>
    </row>
    <row r="92" spans="1:11" ht="12.75" customHeight="1" x14ac:dyDescent="0.2">
      <c r="A92" s="103"/>
      <c r="B92" s="121" t="str">
        <f>B33</f>
        <v>COSCO HONG KONG</v>
      </c>
      <c r="C92" s="122"/>
      <c r="D92" s="123"/>
      <c r="E92" s="40" t="str">
        <f t="shared" si="23"/>
        <v>157N</v>
      </c>
      <c r="F92" s="80">
        <f t="shared" si="23"/>
        <v>44242</v>
      </c>
      <c r="G92" s="80">
        <f t="shared" si="23"/>
        <v>44246</v>
      </c>
      <c r="H92" s="80">
        <f t="shared" si="23"/>
        <v>44252</v>
      </c>
      <c r="I92" s="73">
        <f>I33+8</f>
        <v>44285</v>
      </c>
      <c r="J92" s="33"/>
      <c r="K92" s="33"/>
    </row>
    <row r="93" spans="1:11" ht="12.75" customHeight="1" x14ac:dyDescent="0.2">
      <c r="A93" s="103"/>
      <c r="B93" s="121" t="str">
        <f>B34</f>
        <v>OOCL ITALY</v>
      </c>
      <c r="C93" s="122"/>
      <c r="D93" s="123"/>
      <c r="E93" s="40" t="str">
        <f t="shared" si="23"/>
        <v>109N</v>
      </c>
      <c r="F93" s="80">
        <f t="shared" si="23"/>
        <v>44251</v>
      </c>
      <c r="G93" s="80">
        <f t="shared" si="23"/>
        <v>44257</v>
      </c>
      <c r="H93" s="80">
        <f t="shared" si="23"/>
        <v>44262</v>
      </c>
      <c r="I93" s="73">
        <f>I34+8</f>
        <v>44292</v>
      </c>
      <c r="J93" s="33"/>
      <c r="K93" s="33"/>
    </row>
    <row r="94" spans="1:11" ht="12.75" customHeight="1" x14ac:dyDescent="0.2">
      <c r="A94" s="103"/>
      <c r="B94" s="121" t="str">
        <f>B35</f>
        <v>COSCO FELIXTOWE</v>
      </c>
      <c r="C94" s="122"/>
      <c r="D94" s="123"/>
      <c r="E94" s="40" t="str">
        <f t="shared" si="23"/>
        <v>164N</v>
      </c>
      <c r="F94" s="80">
        <f t="shared" si="23"/>
        <v>44260</v>
      </c>
      <c r="G94" s="80">
        <f t="shared" si="23"/>
        <v>44265</v>
      </c>
      <c r="H94" s="80">
        <f t="shared" si="23"/>
        <v>44270</v>
      </c>
      <c r="I94" s="73">
        <f>I35+8</f>
        <v>44299</v>
      </c>
      <c r="J94" s="33"/>
      <c r="K94" s="33"/>
    </row>
    <row r="95" spans="1:11" ht="12.75" customHeight="1" x14ac:dyDescent="0.2">
      <c r="A95" s="103"/>
      <c r="B95" s="24"/>
      <c r="C95" s="24"/>
      <c r="D95" s="24"/>
      <c r="E95" s="42"/>
      <c r="F95" s="17"/>
      <c r="G95" s="17"/>
      <c r="H95" s="17"/>
      <c r="I95" s="33"/>
      <c r="J95" s="33"/>
      <c r="K95" s="33"/>
    </row>
    <row r="96" spans="1:11" ht="12.75" customHeight="1" x14ac:dyDescent="0.2">
      <c r="A96" s="103"/>
      <c r="B96" s="24"/>
      <c r="C96" s="24"/>
      <c r="D96" s="24"/>
      <c r="E96" s="42"/>
      <c r="F96" s="17"/>
      <c r="G96" s="17"/>
      <c r="H96" s="17"/>
      <c r="I96" s="33"/>
      <c r="J96" s="33"/>
      <c r="K96" s="33"/>
    </row>
    <row r="97" spans="1:13" ht="12.75" customHeight="1" x14ac:dyDescent="0.2">
      <c r="A97" s="103"/>
      <c r="B97" s="18"/>
      <c r="C97" s="18"/>
      <c r="D97" s="18"/>
      <c r="E97" s="42"/>
      <c r="F97" s="17"/>
      <c r="G97" s="17"/>
      <c r="H97" s="17"/>
      <c r="I97" s="33"/>
      <c r="J97" s="33"/>
      <c r="K97" s="24"/>
    </row>
    <row r="98" spans="1:13" ht="12.75" customHeight="1" x14ac:dyDescent="0.25">
      <c r="A98" s="103"/>
      <c r="B98" s="44" t="s">
        <v>36</v>
      </c>
      <c r="C98" s="44"/>
      <c r="D98" s="44"/>
      <c r="E98" s="50"/>
      <c r="F98" s="44"/>
      <c r="G98" s="44"/>
      <c r="H98" s="47"/>
      <c r="I98" s="48"/>
      <c r="J98" s="48"/>
      <c r="K98" s="8"/>
    </row>
    <row r="99" spans="1:13" ht="12.75" customHeight="1" x14ac:dyDescent="0.2">
      <c r="A99" s="103"/>
      <c r="B99" s="126" t="s">
        <v>15</v>
      </c>
      <c r="C99" s="126"/>
      <c r="D99" s="126"/>
      <c r="E99" s="25" t="s">
        <v>3</v>
      </c>
      <c r="F99" s="13" t="s">
        <v>4</v>
      </c>
      <c r="G99" s="45" t="s">
        <v>5</v>
      </c>
      <c r="H99" s="27" t="s">
        <v>6</v>
      </c>
      <c r="I99" s="27" t="s">
        <v>37</v>
      </c>
      <c r="J99" s="27" t="s">
        <v>38</v>
      </c>
      <c r="K99" s="27" t="s">
        <v>39</v>
      </c>
    </row>
    <row r="100" spans="1:13" ht="12.75" customHeight="1" x14ac:dyDescent="0.2">
      <c r="A100" s="103"/>
      <c r="B100" s="137" t="str">
        <f>B90</f>
        <v>OOCL KUALA LUMPUR</v>
      </c>
      <c r="C100" s="138"/>
      <c r="D100" s="139"/>
      <c r="E100" s="40" t="str">
        <f t="shared" ref="E100:H104" si="24">E90</f>
        <v>142N</v>
      </c>
      <c r="F100" s="80">
        <f t="shared" si="24"/>
        <v>44232</v>
      </c>
      <c r="G100" s="80">
        <f t="shared" si="24"/>
        <v>44237</v>
      </c>
      <c r="H100" s="73">
        <f t="shared" si="24"/>
        <v>44242</v>
      </c>
      <c r="I100" s="73">
        <f>I31+26</f>
        <v>44289</v>
      </c>
      <c r="J100" s="73">
        <f>I31+32</f>
        <v>44295</v>
      </c>
      <c r="K100" s="73">
        <f>I31+35</f>
        <v>44298</v>
      </c>
    </row>
    <row r="101" spans="1:13" ht="12.75" customHeight="1" x14ac:dyDescent="0.2">
      <c r="A101" s="103"/>
      <c r="B101" s="137" t="str">
        <f>B91</f>
        <v>XIN YAN TAI</v>
      </c>
      <c r="C101" s="138"/>
      <c r="D101" s="139"/>
      <c r="E101" s="40" t="str">
        <f t="shared" si="24"/>
        <v>209N</v>
      </c>
      <c r="F101" s="80">
        <f t="shared" si="24"/>
        <v>44235</v>
      </c>
      <c r="G101" s="80">
        <f t="shared" si="24"/>
        <v>44238</v>
      </c>
      <c r="H101" s="73">
        <f t="shared" si="24"/>
        <v>44244</v>
      </c>
      <c r="I101" s="73">
        <f t="shared" ref="I101:I104" si="25">I32+26</f>
        <v>44296</v>
      </c>
      <c r="J101" s="73">
        <f t="shared" ref="J101:J104" si="26">I32+32</f>
        <v>44302</v>
      </c>
      <c r="K101" s="73">
        <f t="shared" ref="K101:K104" si="27">I32+35</f>
        <v>44305</v>
      </c>
    </row>
    <row r="102" spans="1:13" ht="12.75" customHeight="1" x14ac:dyDescent="0.2">
      <c r="A102" s="103"/>
      <c r="B102" s="137" t="str">
        <f>B92</f>
        <v>COSCO HONG KONG</v>
      </c>
      <c r="C102" s="138"/>
      <c r="D102" s="139"/>
      <c r="E102" s="40" t="str">
        <f t="shared" si="24"/>
        <v>157N</v>
      </c>
      <c r="F102" s="80">
        <f t="shared" si="24"/>
        <v>44242</v>
      </c>
      <c r="G102" s="80">
        <f t="shared" si="24"/>
        <v>44246</v>
      </c>
      <c r="H102" s="73">
        <f t="shared" si="24"/>
        <v>44252</v>
      </c>
      <c r="I102" s="73">
        <f t="shared" si="25"/>
        <v>44303</v>
      </c>
      <c r="J102" s="73">
        <f t="shared" si="26"/>
        <v>44309</v>
      </c>
      <c r="K102" s="73">
        <f t="shared" si="27"/>
        <v>44312</v>
      </c>
    </row>
    <row r="103" spans="1:13" ht="12.75" customHeight="1" x14ac:dyDescent="0.2">
      <c r="A103" s="103"/>
      <c r="B103" s="137" t="str">
        <f>B93</f>
        <v>OOCL ITALY</v>
      </c>
      <c r="C103" s="138"/>
      <c r="D103" s="139"/>
      <c r="E103" s="40" t="str">
        <f t="shared" si="24"/>
        <v>109N</v>
      </c>
      <c r="F103" s="80">
        <f t="shared" si="24"/>
        <v>44251</v>
      </c>
      <c r="G103" s="80">
        <f t="shared" si="24"/>
        <v>44257</v>
      </c>
      <c r="H103" s="73">
        <f t="shared" si="24"/>
        <v>44262</v>
      </c>
      <c r="I103" s="73">
        <f t="shared" si="25"/>
        <v>44310</v>
      </c>
      <c r="J103" s="73">
        <f t="shared" si="26"/>
        <v>44316</v>
      </c>
      <c r="K103" s="73">
        <f t="shared" si="27"/>
        <v>44319</v>
      </c>
    </row>
    <row r="104" spans="1:13" ht="12.75" customHeight="1" x14ac:dyDescent="0.2">
      <c r="A104" s="103"/>
      <c r="B104" s="137" t="str">
        <f>B94</f>
        <v>COSCO FELIXTOWE</v>
      </c>
      <c r="C104" s="138"/>
      <c r="D104" s="139"/>
      <c r="E104" s="40" t="str">
        <f t="shared" si="24"/>
        <v>164N</v>
      </c>
      <c r="F104" s="80">
        <f t="shared" si="24"/>
        <v>44260</v>
      </c>
      <c r="G104" s="80">
        <f t="shared" si="24"/>
        <v>44265</v>
      </c>
      <c r="H104" s="73">
        <f t="shared" si="24"/>
        <v>44270</v>
      </c>
      <c r="I104" s="73">
        <f t="shared" si="25"/>
        <v>44317</v>
      </c>
      <c r="J104" s="73">
        <f t="shared" si="26"/>
        <v>44323</v>
      </c>
      <c r="K104" s="73">
        <f t="shared" si="27"/>
        <v>44326</v>
      </c>
    </row>
    <row r="105" spans="1:13" ht="12.75" customHeight="1" x14ac:dyDescent="0.2">
      <c r="A105" s="103"/>
      <c r="B105" s="18"/>
      <c r="C105" s="18"/>
      <c r="D105" s="18"/>
      <c r="E105" s="42"/>
      <c r="F105" s="17"/>
      <c r="G105" s="17"/>
      <c r="H105" s="33"/>
      <c r="I105" s="33"/>
      <c r="J105" s="33"/>
      <c r="K105" s="33"/>
    </row>
    <row r="106" spans="1:13" ht="12.75" customHeight="1" x14ac:dyDescent="0.2">
      <c r="A106" s="103"/>
      <c r="B106" s="18"/>
      <c r="C106" s="18"/>
      <c r="D106" s="18"/>
      <c r="E106" s="42"/>
      <c r="F106" s="17"/>
      <c r="G106" s="17"/>
      <c r="H106" s="33"/>
      <c r="I106" s="33"/>
      <c r="J106" s="33"/>
      <c r="K106" s="33"/>
    </row>
    <row r="107" spans="1:13" ht="12.75" customHeight="1" x14ac:dyDescent="0.25">
      <c r="A107" s="103"/>
      <c r="B107" s="125" t="s">
        <v>40</v>
      </c>
      <c r="C107" s="125"/>
      <c r="D107" s="125"/>
      <c r="E107" s="125"/>
      <c r="F107" s="125"/>
      <c r="G107" s="58"/>
      <c r="H107" s="61"/>
      <c r="I107" s="31" t="s">
        <v>1</v>
      </c>
      <c r="J107" s="33"/>
      <c r="K107" s="33"/>
    </row>
    <row r="108" spans="1:13" ht="12.75" customHeight="1" x14ac:dyDescent="0.2">
      <c r="A108" s="103"/>
      <c r="B108" s="126" t="s">
        <v>15</v>
      </c>
      <c r="C108" s="126"/>
      <c r="D108" s="126"/>
      <c r="E108" s="25" t="s">
        <v>3</v>
      </c>
      <c r="F108" s="13" t="s">
        <v>4</v>
      </c>
      <c r="G108" s="45" t="s">
        <v>41</v>
      </c>
      <c r="H108" s="59" t="s">
        <v>6</v>
      </c>
      <c r="I108" s="27" t="s">
        <v>42</v>
      </c>
      <c r="J108" s="27" t="s">
        <v>43</v>
      </c>
      <c r="K108" s="33"/>
      <c r="L108" s="33"/>
    </row>
    <row r="109" spans="1:13" ht="12.75" customHeight="1" x14ac:dyDescent="0.2">
      <c r="A109" s="103"/>
      <c r="B109" s="106" t="s">
        <v>94</v>
      </c>
      <c r="C109" s="107"/>
      <c r="D109" s="108"/>
      <c r="E109" s="89" t="s">
        <v>72</v>
      </c>
      <c r="F109" s="80">
        <v>44231</v>
      </c>
      <c r="G109" s="80">
        <v>44237</v>
      </c>
      <c r="H109" s="72">
        <v>44245</v>
      </c>
      <c r="I109" s="81">
        <v>44266</v>
      </c>
      <c r="J109" s="81">
        <v>44268</v>
      </c>
      <c r="K109" s="33"/>
      <c r="L109" s="33"/>
    </row>
    <row r="110" spans="1:13" ht="12.75" customHeight="1" x14ac:dyDescent="0.2">
      <c r="A110" s="103"/>
      <c r="B110" s="96" t="s">
        <v>71</v>
      </c>
      <c r="C110" s="97"/>
      <c r="D110" s="98"/>
      <c r="E110" s="89" t="s">
        <v>95</v>
      </c>
      <c r="F110" s="80">
        <v>44250</v>
      </c>
      <c r="G110" s="80">
        <v>44256</v>
      </c>
      <c r="H110" s="72">
        <v>44263</v>
      </c>
      <c r="I110" s="81">
        <v>44280</v>
      </c>
      <c r="J110" s="81" t="s">
        <v>61</v>
      </c>
      <c r="K110" s="33"/>
      <c r="L110" s="65"/>
      <c r="M110" s="65"/>
    </row>
    <row r="111" spans="1:13" ht="12.75" customHeight="1" x14ac:dyDescent="0.2">
      <c r="A111" s="103"/>
      <c r="B111" s="106" t="s">
        <v>94</v>
      </c>
      <c r="C111" s="107"/>
      <c r="D111" s="108"/>
      <c r="E111" s="95" t="s">
        <v>96</v>
      </c>
      <c r="F111" s="80">
        <v>44270</v>
      </c>
      <c r="G111" s="80">
        <v>44274</v>
      </c>
      <c r="H111" s="72">
        <v>44282</v>
      </c>
      <c r="I111" s="81">
        <v>44301</v>
      </c>
      <c r="J111" s="81">
        <v>44303</v>
      </c>
      <c r="K111" s="33"/>
      <c r="L111" s="33"/>
    </row>
    <row r="112" spans="1:13" ht="12.75" customHeight="1" x14ac:dyDescent="0.2">
      <c r="A112" s="103"/>
      <c r="E112" s="20"/>
      <c r="F112" s="24"/>
      <c r="G112" s="24"/>
      <c r="J112" s="33"/>
      <c r="K112" s="33"/>
    </row>
    <row r="113" spans="1:13" ht="12.75" customHeight="1" x14ac:dyDescent="0.2">
      <c r="E113" s="20"/>
      <c r="F113" s="24"/>
      <c r="G113" s="24"/>
      <c r="J113" s="33"/>
      <c r="K113" s="33"/>
    </row>
    <row r="114" spans="1:13" ht="12.75" customHeight="1" x14ac:dyDescent="0.25">
      <c r="B114" s="125" t="s">
        <v>44</v>
      </c>
      <c r="C114" s="125"/>
      <c r="D114" s="125"/>
      <c r="E114" s="125"/>
      <c r="F114" s="125"/>
      <c r="G114" s="58"/>
      <c r="H114" s="60"/>
      <c r="I114" s="51" t="s">
        <v>1</v>
      </c>
      <c r="J114" s="33"/>
      <c r="K114" s="33"/>
    </row>
    <row r="115" spans="1:13" ht="12.75" customHeight="1" x14ac:dyDescent="0.2">
      <c r="B115" s="126" t="s">
        <v>15</v>
      </c>
      <c r="C115" s="126"/>
      <c r="D115" s="126"/>
      <c r="E115" s="25" t="s">
        <v>3</v>
      </c>
      <c r="F115" s="13" t="s">
        <v>4</v>
      </c>
      <c r="G115" s="45" t="s">
        <v>41</v>
      </c>
      <c r="H115" s="59" t="s">
        <v>6</v>
      </c>
      <c r="I115" s="27" t="s">
        <v>45</v>
      </c>
      <c r="J115" s="27" t="s">
        <v>46</v>
      </c>
      <c r="K115" s="33"/>
      <c r="L115" s="33"/>
    </row>
    <row r="116" spans="1:13" ht="12.75" customHeight="1" x14ac:dyDescent="0.2">
      <c r="B116" s="112" t="s">
        <v>62</v>
      </c>
      <c r="C116" s="113"/>
      <c r="D116" s="114"/>
      <c r="E116" s="52" t="s">
        <v>73</v>
      </c>
      <c r="F116" s="72">
        <v>44236</v>
      </c>
      <c r="G116" s="72">
        <v>44242</v>
      </c>
      <c r="H116" s="72">
        <v>44250</v>
      </c>
      <c r="I116" s="81">
        <v>44261</v>
      </c>
      <c r="J116" s="81">
        <v>44262</v>
      </c>
      <c r="K116" s="33"/>
      <c r="L116" s="33"/>
    </row>
    <row r="117" spans="1:13" ht="12.75" customHeight="1" x14ac:dyDescent="0.2">
      <c r="B117" s="112" t="s">
        <v>63</v>
      </c>
      <c r="C117" s="113"/>
      <c r="D117" s="114"/>
      <c r="E117" s="52" t="s">
        <v>93</v>
      </c>
      <c r="F117" s="72">
        <v>44256</v>
      </c>
      <c r="G117" s="72">
        <v>44260</v>
      </c>
      <c r="H117" s="72">
        <v>44270</v>
      </c>
      <c r="I117" s="81">
        <v>44281</v>
      </c>
      <c r="J117" s="81">
        <v>44282</v>
      </c>
      <c r="K117" s="33"/>
      <c r="L117" s="33"/>
    </row>
    <row r="118" spans="1:13" ht="12.75" customHeight="1" x14ac:dyDescent="0.2">
      <c r="B118" s="106" t="s">
        <v>62</v>
      </c>
      <c r="C118" s="107"/>
      <c r="D118" s="108"/>
      <c r="E118" s="52" t="s">
        <v>93</v>
      </c>
      <c r="F118" s="72">
        <v>44249</v>
      </c>
      <c r="G118" s="72">
        <v>44281</v>
      </c>
      <c r="H118" s="72">
        <v>44289</v>
      </c>
      <c r="I118" s="81">
        <v>44300</v>
      </c>
      <c r="J118" s="81">
        <v>44301</v>
      </c>
      <c r="K118" s="33"/>
      <c r="L118" s="33"/>
      <c r="M118" s="20" t="s">
        <v>47</v>
      </c>
    </row>
    <row r="119" spans="1:13" ht="12.75" customHeight="1" x14ac:dyDescent="0.2">
      <c r="B119" s="18"/>
      <c r="C119" s="18"/>
      <c r="D119" s="18"/>
      <c r="E119" s="35"/>
      <c r="F119" s="17"/>
      <c r="G119" s="17"/>
      <c r="H119" s="17"/>
      <c r="I119" s="17"/>
      <c r="J119" s="17"/>
      <c r="K119" s="33"/>
      <c r="L119" s="33"/>
    </row>
    <row r="120" spans="1:13" ht="12.75" customHeight="1" x14ac:dyDescent="0.2">
      <c r="B120" s="18"/>
      <c r="C120" s="18"/>
      <c r="D120" s="18"/>
      <c r="E120" s="42"/>
      <c r="F120" s="17"/>
      <c r="G120" s="17"/>
      <c r="H120" s="33"/>
      <c r="I120" s="33"/>
      <c r="J120" s="33"/>
      <c r="K120" s="33"/>
    </row>
    <row r="121" spans="1:13" ht="12.75" customHeight="1" x14ac:dyDescent="0.25">
      <c r="B121" s="136"/>
      <c r="C121" s="136"/>
      <c r="D121" s="136"/>
      <c r="F121" s="7"/>
      <c r="G121" s="7"/>
      <c r="H121" s="53"/>
      <c r="J121" s="54"/>
      <c r="K121" s="63"/>
    </row>
    <row r="122" spans="1:13" ht="12.75" customHeight="1" x14ac:dyDescent="0.2">
      <c r="B122" s="55" t="s">
        <v>48</v>
      </c>
      <c r="C122" s="64"/>
      <c r="D122" s="64"/>
      <c r="F122" s="64"/>
      <c r="G122" s="64"/>
      <c r="H122" s="64"/>
      <c r="I122" s="64"/>
      <c r="J122" s="55"/>
      <c r="K122" s="57" t="s">
        <v>49</v>
      </c>
    </row>
    <row r="123" spans="1:13" ht="12.75" customHeight="1" x14ac:dyDescent="0.2">
      <c r="B123" s="64" t="s">
        <v>50</v>
      </c>
      <c r="C123" s="64"/>
      <c r="D123" s="64"/>
      <c r="F123" s="64"/>
      <c r="G123" s="64"/>
      <c r="H123" s="64"/>
      <c r="I123" s="64"/>
      <c r="J123" s="64"/>
      <c r="K123" s="62" t="s">
        <v>51</v>
      </c>
    </row>
    <row r="124" spans="1:13" ht="12.75" customHeight="1" x14ac:dyDescent="0.2">
      <c r="B124" s="64" t="s">
        <v>64</v>
      </c>
      <c r="C124" s="64"/>
      <c r="D124" s="64"/>
      <c r="F124" s="64"/>
      <c r="G124" s="64"/>
      <c r="H124" s="64"/>
      <c r="I124" s="64"/>
      <c r="J124" s="64"/>
      <c r="K124" s="62" t="s">
        <v>52</v>
      </c>
    </row>
    <row r="125" spans="1:13" ht="12.75" customHeight="1" x14ac:dyDescent="0.2">
      <c r="B125" s="64" t="s">
        <v>65</v>
      </c>
      <c r="C125" s="64"/>
      <c r="D125" s="64"/>
      <c r="F125" s="64"/>
      <c r="G125" s="64"/>
      <c r="H125" s="64"/>
      <c r="I125" s="64"/>
      <c r="J125" s="64"/>
      <c r="K125" s="62" t="s">
        <v>53</v>
      </c>
    </row>
    <row r="126" spans="1:13" s="56" customFormat="1" ht="12.75" customHeight="1" x14ac:dyDescent="0.2">
      <c r="A126" s="104"/>
      <c r="B126" s="64" t="s">
        <v>66</v>
      </c>
      <c r="C126" s="64"/>
      <c r="D126" s="64"/>
      <c r="E126" s="7"/>
      <c r="F126" s="64"/>
      <c r="G126" s="64"/>
      <c r="H126" s="64"/>
      <c r="I126" s="64"/>
      <c r="J126" s="64"/>
      <c r="K126" s="62" t="s">
        <v>54</v>
      </c>
    </row>
    <row r="127" spans="1:13" s="56" customFormat="1" ht="12.75" customHeight="1" x14ac:dyDescent="0.2">
      <c r="A127" s="104"/>
      <c r="B127" s="64" t="s">
        <v>55</v>
      </c>
      <c r="C127" s="64"/>
      <c r="D127" s="64"/>
      <c r="E127" s="7"/>
      <c r="F127" s="64"/>
      <c r="G127" s="64"/>
      <c r="H127" s="64"/>
      <c r="I127" s="64"/>
      <c r="J127" s="64"/>
      <c r="K127" s="62" t="s">
        <v>56</v>
      </c>
    </row>
    <row r="128" spans="1:13" s="56" customFormat="1" ht="12.75" customHeight="1" x14ac:dyDescent="0.2">
      <c r="A128" s="104"/>
      <c r="B128" s="64" t="s">
        <v>57</v>
      </c>
      <c r="C128" s="64"/>
      <c r="D128" s="64"/>
      <c r="E128" s="7"/>
      <c r="F128" s="64"/>
      <c r="G128" s="64"/>
      <c r="H128" s="64"/>
      <c r="I128" s="64"/>
      <c r="J128" s="64"/>
      <c r="K128" s="62" t="s">
        <v>58</v>
      </c>
    </row>
    <row r="133" ht="20.25" customHeight="1" x14ac:dyDescent="0.2"/>
  </sheetData>
  <sheetProtection selectLockedCells="1"/>
  <mergeCells count="56">
    <mergeCell ref="B93:D93"/>
    <mergeCell ref="B94:D94"/>
    <mergeCell ref="B79:D79"/>
    <mergeCell ref="B80:D80"/>
    <mergeCell ref="B81:D81"/>
    <mergeCell ref="B82:D82"/>
    <mergeCell ref="B83:D83"/>
    <mergeCell ref="B84:D84"/>
    <mergeCell ref="B85:D85"/>
    <mergeCell ref="B92:D92"/>
    <mergeCell ref="B90:D90"/>
    <mergeCell ref="B91:D91"/>
    <mergeCell ref="B89:D89"/>
    <mergeCell ref="B121:D121"/>
    <mergeCell ref="B100:D100"/>
    <mergeCell ref="B99:D99"/>
    <mergeCell ref="B107:F107"/>
    <mergeCell ref="B114:F114"/>
    <mergeCell ref="B108:D108"/>
    <mergeCell ref="B115:D115"/>
    <mergeCell ref="B101:D101"/>
    <mergeCell ref="B102:D102"/>
    <mergeCell ref="B103:D103"/>
    <mergeCell ref="B104:D104"/>
    <mergeCell ref="B9:D9"/>
    <mergeCell ref="B10:D10"/>
    <mergeCell ref="B21:D21"/>
    <mergeCell ref="B22:D22"/>
    <mergeCell ref="B69:D69"/>
    <mergeCell ref="B68:D68"/>
    <mergeCell ref="B66:E66"/>
    <mergeCell ref="B53:F53"/>
    <mergeCell ref="B54:D54"/>
    <mergeCell ref="B67:D67"/>
    <mergeCell ref="B29:G29"/>
    <mergeCell ref="B30:D30"/>
    <mergeCell ref="B58:D58"/>
    <mergeCell ref="B59:D59"/>
    <mergeCell ref="B60:D60"/>
    <mergeCell ref="B61:D61"/>
    <mergeCell ref="B36:D36"/>
    <mergeCell ref="B37:D37"/>
    <mergeCell ref="B62:D62"/>
    <mergeCell ref="B63:D63"/>
    <mergeCell ref="B78:D78"/>
    <mergeCell ref="B75:E75"/>
    <mergeCell ref="B76:D76"/>
    <mergeCell ref="B77:D77"/>
    <mergeCell ref="B70:D70"/>
    <mergeCell ref="B71:D71"/>
    <mergeCell ref="B72:D72"/>
    <mergeCell ref="B55:D55"/>
    <mergeCell ref="B40:G40"/>
    <mergeCell ref="B41:D41"/>
    <mergeCell ref="B57:D57"/>
    <mergeCell ref="B56:D56"/>
  </mergeCells>
  <printOptions horizontalCentered="1"/>
  <pageMargins left="0.31496062992125984" right="0.31496062992125984" top="0.39370078740157483" bottom="0.39370078740157483" header="0.31496062992125984" footer="0.31496062992125984"/>
  <pageSetup scale="63" fitToHeight="0" orientation="portrait" r:id="rId1"/>
  <rowBreaks count="1" manualBreakCount="1">
    <brk id="86" max="12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6D32B53EECB824F9C09D9A1988B23A5" ma:contentTypeVersion="12" ma:contentTypeDescription="Create a new document." ma:contentTypeScope="" ma:versionID="0dc7dd06d989593f0a8674ea05109469">
  <xsd:schema xmlns:xsd="http://www.w3.org/2001/XMLSchema" xmlns:xs="http://www.w3.org/2001/XMLSchema" xmlns:p="http://schemas.microsoft.com/office/2006/metadata/properties" xmlns:ns2="3ef5331c-18a1-4ed1-86bd-e4733f8ae74e" xmlns:ns3="b306e6c6-b04b-4c4d-995e-1a57d7686be8" targetNamespace="http://schemas.microsoft.com/office/2006/metadata/properties" ma:root="true" ma:fieldsID="7a1cf832938a090bb73264a663e851a7" ns2:_="" ns3:_="">
    <xsd:import namespace="3ef5331c-18a1-4ed1-86bd-e4733f8ae74e"/>
    <xsd:import namespace="b306e6c6-b04b-4c4d-995e-1a57d7686be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f5331c-18a1-4ed1-86bd-e4733f8ae74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06e6c6-b04b-4c4d-995e-1a57d7686be8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E49A322-0E0B-4BC8-A71D-624B00E3FA9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6329AB7-A5B7-47FE-A4C0-C00805C225F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B5CC4F2-64DD-4E71-9C11-5C9F0A50E5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f5331c-18a1-4ed1-86bd-e4733f8ae74e"/>
    <ds:schemaRef ds:uri="b306e6c6-b04b-4c4d-995e-1a57d7686b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Sydney</vt:lpstr>
      <vt:lpstr>Sydney!Print_Area</vt:lpstr>
      <vt:lpstr>Sydney!Print_Titles</vt:lpstr>
    </vt:vector>
  </TitlesOfParts>
  <Manager/>
  <Company>ags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Melissa Manlapid</dc:creator>
  <cp:keywords/>
  <dc:description/>
  <cp:lastModifiedBy>Jasmine</cp:lastModifiedBy>
  <cp:revision/>
  <dcterms:created xsi:type="dcterms:W3CDTF">2002-05-08T23:41:33Z</dcterms:created>
  <dcterms:modified xsi:type="dcterms:W3CDTF">2021-02-08T23:23:29Z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0x010100B6D32B53EECB824F9C09D9A1988B23A5</vt:lpwstr>
  </property>
</Properties>
</file>